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расходов'!$J$147</definedName>
    <definedName name="_xlnm.Print_Area" localSheetId="0">'Роспись расходов'!$A$1:$I$147</definedName>
  </definedNames>
  <calcPr calcId="125725"/>
</workbook>
</file>

<file path=xl/calcChain.xml><?xml version="1.0" encoding="utf-8"?>
<calcChain xmlns="http://schemas.openxmlformats.org/spreadsheetml/2006/main">
  <c r="G59" i="1"/>
  <c r="G73"/>
  <c r="I43" l="1"/>
  <c r="I42" s="1"/>
  <c r="I41" s="1"/>
  <c r="H43"/>
  <c r="H42" s="1"/>
  <c r="H41" s="1"/>
  <c r="G43"/>
  <c r="G42"/>
  <c r="G41" s="1"/>
  <c r="G40" l="1"/>
  <c r="I19"/>
  <c r="I18" s="1"/>
  <c r="I17" s="1"/>
  <c r="I16" s="1"/>
  <c r="H19"/>
  <c r="G19"/>
  <c r="G18" s="1"/>
  <c r="G17" s="1"/>
  <c r="G16" s="1"/>
  <c r="H18"/>
  <c r="H17" s="1"/>
  <c r="H16" s="1"/>
  <c r="G49" l="1"/>
  <c r="G106"/>
  <c r="I106"/>
  <c r="H106"/>
  <c r="I21"/>
  <c r="H21"/>
  <c r="H30" l="1"/>
  <c r="H29" s="1"/>
  <c r="H28" s="1"/>
  <c r="I30"/>
  <c r="I29" s="1"/>
  <c r="I28" s="1"/>
  <c r="H65"/>
  <c r="H75"/>
  <c r="I75"/>
  <c r="I88"/>
  <c r="H88"/>
  <c r="G88"/>
  <c r="G87"/>
  <c r="G86" s="1"/>
  <c r="G85" s="1"/>
  <c r="I85"/>
  <c r="H85"/>
  <c r="G79"/>
  <c r="I68"/>
  <c r="I67" s="1"/>
  <c r="I66" s="1"/>
  <c r="I65" s="1"/>
  <c r="H68"/>
  <c r="G68"/>
  <c r="G67" s="1"/>
  <c r="G66" s="1"/>
  <c r="G65" s="1"/>
  <c r="H67"/>
  <c r="H66" s="1"/>
  <c r="I63"/>
  <c r="I62" s="1"/>
  <c r="I61" s="1"/>
  <c r="I60" s="1"/>
  <c r="H63"/>
  <c r="G63"/>
  <c r="G62" s="1"/>
  <c r="G61" s="1"/>
  <c r="G60" s="1"/>
  <c r="H62"/>
  <c r="H61" s="1"/>
  <c r="H60" s="1"/>
  <c r="G39" l="1"/>
  <c r="G38" s="1"/>
  <c r="G37" s="1"/>
  <c r="G36" s="1"/>
  <c r="G35"/>
  <c r="G34" s="1"/>
  <c r="G33" s="1"/>
  <c r="G32" s="1"/>
  <c r="G31"/>
  <c r="G30" s="1"/>
  <c r="G29" s="1"/>
  <c r="G28" s="1"/>
  <c r="G58"/>
  <c r="G57" s="1"/>
  <c r="G56" s="1"/>
  <c r="G55" s="1"/>
  <c r="G21"/>
  <c r="G15" s="1"/>
  <c r="G14" s="1"/>
  <c r="G13" s="1"/>
  <c r="H145"/>
  <c r="I145"/>
  <c r="I144" s="1"/>
  <c r="I143" s="1"/>
  <c r="I142" s="1"/>
  <c r="G145"/>
  <c r="G144" s="1"/>
  <c r="G143" s="1"/>
  <c r="G142" s="1"/>
  <c r="G127"/>
  <c r="G126" s="1"/>
  <c r="G125" s="1"/>
  <c r="G124" s="1"/>
  <c r="G123" s="1"/>
  <c r="G102"/>
  <c r="H144"/>
  <c r="H143" s="1"/>
  <c r="H142" s="1"/>
  <c r="G140"/>
  <c r="G139" s="1"/>
  <c r="G138" s="1"/>
  <c r="G137" s="1"/>
  <c r="H140"/>
  <c r="H139" s="1"/>
  <c r="H138" s="1"/>
  <c r="I140"/>
  <c r="I139" s="1"/>
  <c r="I138" s="1"/>
  <c r="G135"/>
  <c r="G134" s="1"/>
  <c r="G133" s="1"/>
  <c r="H135"/>
  <c r="H134" s="1"/>
  <c r="H133" s="1"/>
  <c r="I135"/>
  <c r="I134" s="1"/>
  <c r="I133" s="1"/>
  <c r="G131"/>
  <c r="G130" s="1"/>
  <c r="G129" s="1"/>
  <c r="H131"/>
  <c r="H130" s="1"/>
  <c r="H129" s="1"/>
  <c r="I131"/>
  <c r="I130" s="1"/>
  <c r="I129" s="1"/>
  <c r="H126"/>
  <c r="H125" s="1"/>
  <c r="H124" s="1"/>
  <c r="H123" s="1"/>
  <c r="I126"/>
  <c r="I125" s="1"/>
  <c r="I124" s="1"/>
  <c r="I123" s="1"/>
  <c r="G120"/>
  <c r="G119" s="1"/>
  <c r="G118" s="1"/>
  <c r="G117" s="1"/>
  <c r="G116" s="1"/>
  <c r="H120"/>
  <c r="H119" s="1"/>
  <c r="H118" s="1"/>
  <c r="H117" s="1"/>
  <c r="H116" s="1"/>
  <c r="I120"/>
  <c r="I119" s="1"/>
  <c r="I118" s="1"/>
  <c r="I117" s="1"/>
  <c r="I116" s="1"/>
  <c r="G114"/>
  <c r="G113" s="1"/>
  <c r="G112" s="1"/>
  <c r="G111" s="1"/>
  <c r="H114"/>
  <c r="H113" s="1"/>
  <c r="H112" s="1"/>
  <c r="H111" s="1"/>
  <c r="I114"/>
  <c r="I113" s="1"/>
  <c r="I112" s="1"/>
  <c r="I111" s="1"/>
  <c r="G109"/>
  <c r="G108" s="1"/>
  <c r="G107" s="1"/>
  <c r="H109"/>
  <c r="H108" s="1"/>
  <c r="H107" s="1"/>
  <c r="I109"/>
  <c r="I108" s="1"/>
  <c r="I107" s="1"/>
  <c r="G105"/>
  <c r="G104" s="1"/>
  <c r="G103" s="1"/>
  <c r="H105"/>
  <c r="H104" s="1"/>
  <c r="H103" s="1"/>
  <c r="H98" s="1"/>
  <c r="H97" s="1"/>
  <c r="I105"/>
  <c r="I104" s="1"/>
  <c r="I103" s="1"/>
  <c r="G101"/>
  <c r="G100" s="1"/>
  <c r="G99" s="1"/>
  <c r="H101"/>
  <c r="H100" s="1"/>
  <c r="H99" s="1"/>
  <c r="I101"/>
  <c r="I100" s="1"/>
  <c r="I99" s="1"/>
  <c r="G94"/>
  <c r="G93" s="1"/>
  <c r="G92" s="1"/>
  <c r="G91" s="1"/>
  <c r="G90" s="1"/>
  <c r="H94"/>
  <c r="H93" s="1"/>
  <c r="H92" s="1"/>
  <c r="H91" s="1"/>
  <c r="H90" s="1"/>
  <c r="I94"/>
  <c r="I93" s="1"/>
  <c r="I92" s="1"/>
  <c r="I91" s="1"/>
  <c r="I90" s="1"/>
  <c r="G83"/>
  <c r="G82" s="1"/>
  <c r="G81" s="1"/>
  <c r="G80" s="1"/>
  <c r="H83"/>
  <c r="H82" s="1"/>
  <c r="H81" s="1"/>
  <c r="H80" s="1"/>
  <c r="H74" s="1"/>
  <c r="I83"/>
  <c r="I82" s="1"/>
  <c r="I81" s="1"/>
  <c r="I80" s="1"/>
  <c r="I74" s="1"/>
  <c r="G78"/>
  <c r="G77" s="1"/>
  <c r="G76" s="1"/>
  <c r="G75" s="1"/>
  <c r="G72"/>
  <c r="G71" s="1"/>
  <c r="G70" s="1"/>
  <c r="H72"/>
  <c r="H71" s="1"/>
  <c r="H70" s="1"/>
  <c r="I72"/>
  <c r="I71" s="1"/>
  <c r="I70" s="1"/>
  <c r="H58"/>
  <c r="H57" s="1"/>
  <c r="H56" s="1"/>
  <c r="H55" s="1"/>
  <c r="I58"/>
  <c r="I57" s="1"/>
  <c r="I56" s="1"/>
  <c r="I55" s="1"/>
  <c r="G53"/>
  <c r="G52" s="1"/>
  <c r="G51" s="1"/>
  <c r="G50" s="1"/>
  <c r="H53"/>
  <c r="H52" s="1"/>
  <c r="H51" s="1"/>
  <c r="H50" s="1"/>
  <c r="I53"/>
  <c r="I52" s="1"/>
  <c r="I51" s="1"/>
  <c r="I50" s="1"/>
  <c r="G48"/>
  <c r="G47" s="1"/>
  <c r="G46" s="1"/>
  <c r="G45" s="1"/>
  <c r="H39"/>
  <c r="H38" s="1"/>
  <c r="H37" s="1"/>
  <c r="H36" s="1"/>
  <c r="I39"/>
  <c r="I38" s="1"/>
  <c r="I37" s="1"/>
  <c r="I36" s="1"/>
  <c r="H34"/>
  <c r="H33" s="1"/>
  <c r="H32" s="1"/>
  <c r="H27" s="1"/>
  <c r="I34"/>
  <c r="I33" s="1"/>
  <c r="I32" s="1"/>
  <c r="I27" s="1"/>
  <c r="G24"/>
  <c r="G23" s="1"/>
  <c r="G22" s="1"/>
  <c r="H24"/>
  <c r="H23" s="1"/>
  <c r="H22" s="1"/>
  <c r="I24"/>
  <c r="I23" s="1"/>
  <c r="I22" s="1"/>
  <c r="H15"/>
  <c r="H14" s="1"/>
  <c r="H13" s="1"/>
  <c r="H12" s="1"/>
  <c r="H11" s="1"/>
  <c r="I15"/>
  <c r="I14" s="1"/>
  <c r="I13" s="1"/>
  <c r="I12" s="1"/>
  <c r="I11" s="1"/>
  <c r="G74" l="1"/>
  <c r="H128"/>
  <c r="H122" s="1"/>
  <c r="H96" s="1"/>
  <c r="H137"/>
  <c r="I98"/>
  <c r="I97" s="1"/>
  <c r="G98"/>
  <c r="G97" s="1"/>
  <c r="I128"/>
  <c r="G128"/>
  <c r="G122" s="1"/>
  <c r="I137"/>
  <c r="G12"/>
  <c r="G11" s="1"/>
  <c r="G27"/>
  <c r="G26" s="1"/>
  <c r="I49"/>
  <c r="I48" s="1"/>
  <c r="I47" s="1"/>
  <c r="I46" s="1"/>
  <c r="I45" s="1"/>
  <c r="I26" s="1"/>
  <c r="I10" s="1"/>
  <c r="H49"/>
  <c r="H48" s="1"/>
  <c r="H47" s="1"/>
  <c r="H46" s="1"/>
  <c r="H45" s="1"/>
  <c r="H26" s="1"/>
  <c r="H10" s="1"/>
  <c r="H147" l="1"/>
  <c r="I122"/>
  <c r="G96"/>
  <c r="I96"/>
  <c r="G10"/>
  <c r="G147" s="1"/>
  <c r="I147"/>
</calcChain>
</file>

<file path=xl/sharedStrings.xml><?xml version="1.0" encoding="utf-8"?>
<sst xmlns="http://schemas.openxmlformats.org/spreadsheetml/2006/main" count="640" uniqueCount="252">
  <si>
    <t>5</t>
  </si>
  <si>
    <t>1</t>
  </si>
  <si>
    <t>2</t>
  </si>
  <si>
    <t>7</t>
  </si>
  <si>
    <t>8</t>
  </si>
  <si>
    <t>9</t>
  </si>
  <si>
    <t>10</t>
  </si>
  <si>
    <t>3</t>
  </si>
  <si>
    <t>4</t>
  </si>
  <si>
    <t>Раздел</t>
  </si>
  <si>
    <t>Подраздел</t>
  </si>
  <si>
    <t>6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</si>
  <si>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</si>
  <si>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</si>
  <si>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</si>
  <si>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</si>
  <si>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</si>
  <si>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</si>
  <si>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</si>
  <si>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</si>
  <si>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</si>
  <si>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</si>
  <si>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</si>
  <si>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</si>
  <si>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</si>
  <si>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300</t>
  </si>
  <si>
    <t>Социальное обеспечение и иные выплаты населению</t>
  </si>
  <si>
    <t>360</t>
  </si>
  <si>
    <t>Иные выплаты населению</t>
  </si>
  <si>
    <t>11</t>
  </si>
  <si>
    <t>1520000000</t>
  </si>
  <si>
    <t>Подпрограмма "Благоустройство и поддержка жилищно-коммунального хозяйства".</t>
  </si>
  <si>
    <t>12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</si>
  <si>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</si>
  <si>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</si>
  <si>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</si>
  <si>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</si>
  <si>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</si>
  <si>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</si>
  <si>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110</t>
  </si>
  <si>
    <t>Расходы на выплаты персоналу казенных учреждений</t>
  </si>
  <si>
    <t>15</t>
  </si>
  <si>
    <t>05</t>
  </si>
  <si>
    <t>ЖИЛИЩНО-КОММУНАЛЬНОЕ ХОЗЯЙСТВО</t>
  </si>
  <si>
    <t>16</t>
  </si>
  <si>
    <t>Благоустройство</t>
  </si>
  <si>
    <t>17</t>
  </si>
  <si>
    <t>18</t>
  </si>
  <si>
    <t>19</t>
  </si>
  <si>
    <t>20</t>
  </si>
  <si>
    <t>21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</si>
  <si>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</si>
  <si>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</si>
  <si>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22</t>
  </si>
  <si>
    <t>23</t>
  </si>
  <si>
    <t>24</t>
  </si>
  <si>
    <t>25</t>
  </si>
  <si>
    <t>26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</si>
  <si>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</si>
  <si>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</si>
  <si>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27</t>
  </si>
  <si>
    <t>28</t>
  </si>
  <si>
    <t>29</t>
  </si>
  <si>
    <t>04</t>
  </si>
  <si>
    <t>НАЦИОНАЛЬНАЯ ЭКОНОМИКА</t>
  </si>
  <si>
    <t>30</t>
  </si>
  <si>
    <t>09</t>
  </si>
  <si>
    <t>Дорожное хозяйство (дорожные фонды)</t>
  </si>
  <si>
    <t>31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</si>
  <si>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</si>
  <si>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</si>
  <si>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32</t>
  </si>
  <si>
    <t>33</t>
  </si>
  <si>
    <t>34</t>
  </si>
  <si>
    <t>35</t>
  </si>
  <si>
    <t>36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</si>
  <si>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</si>
  <si>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</si>
  <si>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37</t>
  </si>
  <si>
    <t>38</t>
  </si>
  <si>
    <t>39</t>
  </si>
  <si>
    <t>40</t>
  </si>
  <si>
    <t>41</t>
  </si>
  <si>
    <t>152R310601</t>
  </si>
  <si>
    <t>42</t>
  </si>
  <si>
    <t>43</t>
  </si>
  <si>
    <t>44</t>
  </si>
  <si>
    <t>45</t>
  </si>
  <si>
    <t>46</t>
  </si>
  <si>
    <t>1530000000</t>
  </si>
  <si>
    <t>Подпрограмма "Поддержка и развитие социальной сферы".</t>
  </si>
  <si>
    <t>47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</si>
  <si>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</si>
  <si>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</si>
  <si>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48</t>
  </si>
  <si>
    <t>49</t>
  </si>
  <si>
    <t>50</t>
  </si>
  <si>
    <t>СОЦИАЛЬНАЯ ПОЛИТИКА</t>
  </si>
  <si>
    <t>51</t>
  </si>
  <si>
    <t>01</t>
  </si>
  <si>
    <t>Пенсионное обеспечение</t>
  </si>
  <si>
    <t>52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</si>
  <si>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</si>
  <si>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</si>
  <si>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53</t>
  </si>
  <si>
    <t>54</t>
  </si>
  <si>
    <t>55</t>
  </si>
  <si>
    <t>07</t>
  </si>
  <si>
    <t>ОБРАЗОВАНИЕ</t>
  </si>
  <si>
    <t>56</t>
  </si>
  <si>
    <t>Молодежная политика</t>
  </si>
  <si>
    <t>57</t>
  </si>
  <si>
    <t>1540000000</t>
  </si>
  <si>
    <t>Подпрограмма "Управление муниципальными финансами сельсовета"</t>
  </si>
  <si>
    <t>58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</si>
  <si>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</si>
  <si>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</si>
  <si>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59</t>
  </si>
  <si>
    <t>500</t>
  </si>
  <si>
    <t>Межбюджетные трансферты</t>
  </si>
  <si>
    <t>60</t>
  </si>
  <si>
    <t>540</t>
  </si>
  <si>
    <t>Иные межбюджетные трансферты</t>
  </si>
  <si>
    <t>61</t>
  </si>
  <si>
    <t>МЕЖБЮДЖЕТНЫЕ ТРАНСФЕРТЫ ОБЩЕГО ХАРАКТЕРА БЮДЖЕТАМ БЮДЖЕТНОЙ СИСТЕМЫ РОССИЙСКОЙ ФЕДЕРАЦИИ</t>
  </si>
  <si>
    <t>62</t>
  </si>
  <si>
    <t>Прочие межбюджетные трансферты общего характера</t>
  </si>
  <si>
    <t>63</t>
  </si>
  <si>
    <t>1900000000</t>
  </si>
  <si>
    <t>Непрограммные расходы сельсовета</t>
  </si>
  <si>
    <t>64</t>
  </si>
  <si>
    <t>1920000000</t>
  </si>
  <si>
    <t>Функционирование администрации сельсовета в рамках непрограммных расходов сельсовета</t>
  </si>
  <si>
    <t>65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</si>
  <si>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</si>
  <si>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</si>
  <si>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66</t>
  </si>
  <si>
    <t>67</t>
  </si>
  <si>
    <t>120</t>
  </si>
  <si>
    <t>Расходы на выплаты персоналу государственных (муниципальных) органов</t>
  </si>
  <si>
    <t>68</t>
  </si>
  <si>
    <t>ОБЩЕГОСУДАРСТВЕННЫЕ ВОПРОСЫ</t>
  </si>
  <si>
    <t>69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</si>
  <si>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</si>
  <si>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</t>
  </si>
  <si>
    <t>71</t>
  </si>
  <si>
    <t>72</t>
  </si>
  <si>
    <t>73</t>
  </si>
  <si>
    <t>74</t>
  </si>
  <si>
    <t>800</t>
  </si>
  <si>
    <t>Иные бюджетные ассигнования</t>
  </si>
  <si>
    <t>75</t>
  </si>
  <si>
    <t>850</t>
  </si>
  <si>
    <t>Уплата налогов, сборов и иных платежей</t>
  </si>
  <si>
    <t>76</t>
  </si>
  <si>
    <t>77</t>
  </si>
  <si>
    <t>78</t>
  </si>
  <si>
    <t>1920000200</t>
  </si>
  <si>
    <t>Глава муниципального образования в рамках непрограммных расходов сельсовета</t>
  </si>
  <si>
    <t>79</t>
  </si>
  <si>
    <t>80</t>
  </si>
  <si>
    <t>81</t>
  </si>
  <si>
    <t>82</t>
  </si>
  <si>
    <t>02</t>
  </si>
  <si>
    <t>Функционирование высшего должностного лица субъекта Российской Федерации и муниципального образования</t>
  </si>
  <si>
    <t>83</t>
  </si>
  <si>
    <t>1930000000</t>
  </si>
  <si>
    <t>Резервные фонды в рамках непрограммных расходов сельсовета</t>
  </si>
  <si>
    <t>84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</si>
  <si>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</si>
  <si>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</si>
  <si>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85</t>
  </si>
  <si>
    <t>86</t>
  </si>
  <si>
    <t>870</t>
  </si>
  <si>
    <t>Резервные средства</t>
  </si>
  <si>
    <t>87</t>
  </si>
  <si>
    <t>88</t>
  </si>
  <si>
    <t>Резервные фонды</t>
  </si>
  <si>
    <t>89</t>
  </si>
  <si>
    <t>1940000000</t>
  </si>
  <si>
    <t>Прочие мероприятия в рамках непрограммных расходов сельсовета</t>
  </si>
  <si>
    <t>90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</si>
  <si>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</si>
  <si>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</si>
  <si>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91</t>
  </si>
  <si>
    <t>92</t>
  </si>
  <si>
    <t>93</t>
  </si>
  <si>
    <t>94</t>
  </si>
  <si>
    <t>Другие общегосударственные вопросы</t>
  </si>
  <si>
    <t>95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</si>
  <si>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</si>
  <si>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</si>
  <si>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96</t>
  </si>
  <si>
    <t>97</t>
  </si>
  <si>
    <t>98</t>
  </si>
  <si>
    <t>НАЦИОНАЛЬНАЯ ОБОРОНА</t>
  </si>
  <si>
    <t>99</t>
  </si>
  <si>
    <t>Мобилизационная и вневойсковая подготовка</t>
  </si>
  <si>
    <t>101</t>
  </si>
  <si>
    <t>102</t>
  </si>
  <si>
    <t>103</t>
  </si>
  <si>
    <t>104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</si>
  <si>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</si>
  <si>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</si>
  <si>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105</t>
  </si>
  <si>
    <t>106</t>
  </si>
  <si>
    <t>107</t>
  </si>
  <si>
    <t>108</t>
  </si>
  <si>
    <t>109</t>
  </si>
  <si>
    <t>111</t>
  </si>
  <si>
    <t>112</t>
  </si>
  <si>
    <t>113</t>
  </si>
  <si>
    <t>ВСЕГО:</t>
  </si>
  <si>
    <t>114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</si>
  <si>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</si>
  <si>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</si>
  <si>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</si>
  <si>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</si>
  <si>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2021 год</t>
  </si>
  <si>
    <t>Сумма на 2022 год</t>
  </si>
  <si>
    <t>Сумма на 2023 год</t>
  </si>
  <si>
    <t>(рублей)</t>
  </si>
  <si>
    <t>Приложение № 7</t>
  </si>
  <si>
    <t xml:space="preserve">Распределение бюджетных ассигнований по целевым статьям (муниципальным программам Маломинусинского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2021 год и плановый период 2022-2023 годов      </t>
  </si>
  <si>
    <t>115</t>
  </si>
  <si>
    <t>Условно-утвержденные расходы</t>
  </si>
  <si>
    <t>00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</si>
  <si>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</si>
  <si>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</si>
  <si>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</si>
  <si>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</si>
  <si>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</si>
  <si>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1530088830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</si>
  <si>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сельсовета"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</si>
  <si>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</si>
  <si>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</si>
  <si>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</si>
  <si>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</si>
  <si>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</si>
  <si>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</si>
  <si>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</si>
  <si>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</si>
  <si>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</si>
  <si>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</si>
  <si>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</si>
  <si>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</si>
  <si>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</si>
  <si>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08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</si>
  <si>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</si>
  <si>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</si>
  <si>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Защита населения и территории от чрезвычайных ситуаций природного и техногенного характера, гражданская оборона</t>
  </si>
  <si>
    <t>от 23.06.21 № 28-РС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</si>
</sst>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 applyBorder="1" applyAlignment="1" applyProtection="1"/>
    <xf numFmtId="0" fontId="2" fillId="2" borderId="0" xfId="0" applyFont="1" applyFill="1"/>
    <xf numFmtId="0" fontId="4" fillId="2" borderId="0" xfId="0" applyFont="1" applyFill="1" applyBorder="1" applyAlignment="1" applyProtection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Alignment="1">
      <alignment horizontal="right"/>
    </xf>
    <xf numFmtId="49" fontId="0" fillId="2" borderId="2" xfId="0" applyNumberFormat="1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left" vertical="top" wrapText="1"/>
    </xf>
    <xf numFmtId="4" fontId="8" fillId="2" borderId="1" xfId="0" applyNumberFormat="1" applyFont="1" applyFill="1" applyBorder="1" applyAlignment="1" applyProtection="1">
      <alignment horizontal="righ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center" wrapText="1"/>
    </xf>
    <xf numFmtId="4" fontId="7" fillId="2" borderId="1" xfId="0" applyNumberFormat="1" applyFont="1" applyFill="1" applyBorder="1" applyAlignment="1" applyProtection="1">
      <alignment horizontal="right" wrapText="1"/>
    </xf>
    <xf numFmtId="4" fontId="2" fillId="2" borderId="0" xfId="0" applyNumberFormat="1" applyFont="1" applyFill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view="pageBreakPreview" zoomScaleNormal="100" zoomScaleSheetLayoutView="100" workbookViewId="0">
      <selection activeCell="A5" sqref="A5:I5"/>
    </sheetView>
  </sheetViews>
  <sheetFormatPr defaultRowHeight="12.75" customHeight="1"/>
  <cols>
    <col min="1" max="1" width="6.7109375" style="2" customWidth="1"/>
    <col min="2" max="2" width="41.7109375" style="2" customWidth="1"/>
    <col min="3" max="3" width="15.140625" style="2" customWidth="1"/>
    <col min="4" max="6" width="7.85546875" style="2" customWidth="1"/>
    <col min="7" max="9" width="15.7109375" style="2" customWidth="1"/>
    <col min="10" max="10" width="8.85546875" style="4" customWidth="1"/>
    <col min="11" max="16384" width="9.140625" style="4"/>
  </cols>
  <sheetData>
    <row r="1" spans="1:10">
      <c r="A1" s="1"/>
      <c r="C1" s="3"/>
      <c r="D1" s="3"/>
      <c r="E1" s="3"/>
      <c r="F1" s="3"/>
      <c r="G1" s="29" t="s">
        <v>222</v>
      </c>
      <c r="H1" s="29"/>
      <c r="I1" s="29"/>
    </row>
    <row r="2" spans="1:10" ht="27" customHeight="1">
      <c r="G2" s="30" t="s">
        <v>227</v>
      </c>
      <c r="H2" s="29"/>
      <c r="I2" s="29"/>
    </row>
    <row r="3" spans="1:10" ht="13.5" customHeight="1">
      <c r="G3" s="29" t="s">
        <v>251</v>
      </c>
      <c r="H3" s="29"/>
      <c r="I3" s="29"/>
    </row>
    <row r="4" spans="1:10" ht="15.75">
      <c r="A4" s="31"/>
      <c r="B4" s="31"/>
      <c r="C4" s="31"/>
      <c r="D4" s="31"/>
      <c r="E4" s="31"/>
      <c r="F4" s="31"/>
      <c r="G4" s="31"/>
      <c r="H4" s="31"/>
      <c r="I4" s="31"/>
    </row>
    <row r="5" spans="1:10" ht="51.75" customHeight="1">
      <c r="A5" s="32" t="s">
        <v>223</v>
      </c>
      <c r="B5" s="32"/>
      <c r="C5" s="32"/>
      <c r="D5" s="32"/>
      <c r="E5" s="32"/>
      <c r="F5" s="32"/>
      <c r="G5" s="32"/>
      <c r="H5" s="32"/>
      <c r="I5" s="32"/>
    </row>
    <row r="6" spans="1:10" ht="13.5" customHeight="1">
      <c r="A6" s="28"/>
      <c r="B6" s="28"/>
      <c r="C6" s="5"/>
      <c r="I6" s="6" t="s">
        <v>221</v>
      </c>
    </row>
    <row r="7" spans="1:10">
      <c r="A7" s="27" t="s">
        <v>214</v>
      </c>
      <c r="B7" s="27" t="s">
        <v>215</v>
      </c>
      <c r="C7" s="27" t="s">
        <v>216</v>
      </c>
      <c r="D7" s="27" t="s">
        <v>217</v>
      </c>
      <c r="E7" s="27" t="s">
        <v>9</v>
      </c>
      <c r="F7" s="27" t="s">
        <v>10</v>
      </c>
      <c r="G7" s="27" t="s">
        <v>218</v>
      </c>
      <c r="H7" s="27" t="s">
        <v>219</v>
      </c>
      <c r="I7" s="27" t="s">
        <v>220</v>
      </c>
      <c r="J7" s="7"/>
    </row>
    <row r="8" spans="1:10" ht="21.4" customHeight="1">
      <c r="A8" s="27"/>
      <c r="B8" s="27"/>
      <c r="C8" s="27"/>
      <c r="D8" s="27"/>
      <c r="E8" s="27"/>
      <c r="F8" s="27"/>
      <c r="G8" s="27"/>
      <c r="H8" s="27"/>
      <c r="I8" s="27"/>
      <c r="J8" s="7"/>
    </row>
    <row r="9" spans="1:10">
      <c r="A9" s="8" t="s">
        <v>1</v>
      </c>
      <c r="B9" s="8" t="s">
        <v>2</v>
      </c>
      <c r="C9" s="8" t="s">
        <v>7</v>
      </c>
      <c r="D9" s="8" t="s">
        <v>8</v>
      </c>
      <c r="E9" s="8" t="s">
        <v>0</v>
      </c>
      <c r="F9" s="8" t="s">
        <v>11</v>
      </c>
      <c r="G9" s="8" t="s">
        <v>3</v>
      </c>
      <c r="H9" s="8" t="s">
        <v>4</v>
      </c>
      <c r="I9" s="8" t="s">
        <v>5</v>
      </c>
      <c r="J9" s="7"/>
    </row>
    <row r="10" spans="1:10" ht="47.25">
      <c r="A10" s="9" t="s">
        <v>1</v>
      </c>
      <c r="B10" s="10" t="s">
        <v>13</v>
      </c>
      <c r="C10" s="9" t="s">
        <v>12</v>
      </c>
      <c r="D10" s="9"/>
      <c r="E10" s="9"/>
      <c r="F10" s="9"/>
      <c r="G10" s="11">
        <f>G11+G26+G74+G90</f>
        <v>3886750.39</v>
      </c>
      <c r="H10" s="11">
        <f>H11+H26+H74+H90</f>
        <v>3286084</v>
      </c>
      <c r="I10" s="11">
        <f>I11+I26+I74+I90</f>
        <v>3310514</v>
      </c>
    </row>
    <row r="11" spans="1:10" ht="57">
      <c r="A11" s="12" t="s">
        <v>2</v>
      </c>
      <c r="B11" s="13" t="s">
        <v>15</v>
      </c>
      <c r="C11" s="12" t="s">
        <v>14</v>
      </c>
      <c r="D11" s="12"/>
      <c r="E11" s="12"/>
      <c r="F11" s="12"/>
      <c r="G11" s="14">
        <f>G12+G16</f>
        <v>255390.39</v>
      </c>
      <c r="H11" s="14">
        <f t="shared" ref="H11:I11" si="0">H12+H16</f>
        <v>182632</v>
      </c>
      <c r="I11" s="14">
        <f t="shared" si="0"/>
        <v>182632</v>
      </c>
    </row>
    <row r="12" spans="1:10" ht="76.5">
      <c r="A12" s="15" t="s">
        <v>7</v>
      </c>
      <c r="B12" s="16" t="s">
        <v>17</v>
      </c>
      <c r="C12" s="15" t="s">
        <v>16</v>
      </c>
      <c r="D12" s="15"/>
      <c r="E12" s="15"/>
      <c r="F12" s="15"/>
      <c r="G12" s="17">
        <f>G13+G22</f>
        <v>182632</v>
      </c>
      <c r="H12" s="17">
        <f>H13+H22</f>
        <v>182632</v>
      </c>
      <c r="I12" s="17">
        <f>I13+I22</f>
        <v>182632</v>
      </c>
    </row>
    <row r="13" spans="1:10" ht="25.5">
      <c r="A13" s="18" t="s">
        <v>8</v>
      </c>
      <c r="B13" s="19" t="s">
        <v>19</v>
      </c>
      <c r="C13" s="18" t="s">
        <v>16</v>
      </c>
      <c r="D13" s="18" t="s">
        <v>18</v>
      </c>
      <c r="E13" s="18"/>
      <c r="F13" s="18"/>
      <c r="G13" s="20">
        <f>G14</f>
        <v>154672</v>
      </c>
      <c r="H13" s="20">
        <f t="shared" ref="H13:I13" si="1">H14</f>
        <v>154672</v>
      </c>
      <c r="I13" s="20">
        <f t="shared" si="1"/>
        <v>154672</v>
      </c>
    </row>
    <row r="14" spans="1:10" ht="38.25">
      <c r="A14" s="18" t="s">
        <v>0</v>
      </c>
      <c r="B14" s="19" t="s">
        <v>21</v>
      </c>
      <c r="C14" s="18" t="s">
        <v>16</v>
      </c>
      <c r="D14" s="18" t="s">
        <v>20</v>
      </c>
      <c r="E14" s="18"/>
      <c r="F14" s="18"/>
      <c r="G14" s="20">
        <f t="shared" ref="G14" si="2">G15</f>
        <v>154672</v>
      </c>
      <c r="H14" s="20">
        <f t="shared" ref="H14" si="3">H15</f>
        <v>154672</v>
      </c>
      <c r="I14" s="20">
        <f t="shared" ref="I14" si="4">I15</f>
        <v>154672</v>
      </c>
    </row>
    <row r="15" spans="1:10" ht="25.5">
      <c r="A15" s="18" t="s">
        <v>11</v>
      </c>
      <c r="B15" s="19" t="s">
        <v>23</v>
      </c>
      <c r="C15" s="18" t="s">
        <v>16</v>
      </c>
      <c r="D15" s="18" t="s">
        <v>20</v>
      </c>
      <c r="E15" s="18" t="s">
        <v>22</v>
      </c>
      <c r="F15" s="18" t="s">
        <v>226</v>
      </c>
      <c r="G15" s="20">
        <f>G21</f>
        <v>154672</v>
      </c>
      <c r="H15" s="20">
        <f>H21</f>
        <v>154672</v>
      </c>
      <c r="I15" s="20">
        <f>I21</f>
        <v>154672</v>
      </c>
    </row>
    <row r="16" spans="1:10" ht="76.5">
      <c r="A16" s="18"/>
      <c r="B16" s="19" t="s">
        <v>248</v>
      </c>
      <c r="C16" s="18" t="s">
        <v>249</v>
      </c>
      <c r="D16" s="18"/>
      <c r="E16" s="18"/>
      <c r="F16" s="18"/>
      <c r="G16" s="17">
        <f>G17</f>
        <v>72758.39</v>
      </c>
      <c r="H16" s="17">
        <f t="shared" ref="H16:I19" si="5">H17</f>
        <v>0</v>
      </c>
      <c r="I16" s="17">
        <f t="shared" si="5"/>
        <v>0</v>
      </c>
    </row>
    <row r="17" spans="1:9" ht="25.5">
      <c r="A17" s="18"/>
      <c r="B17" s="19" t="s">
        <v>19</v>
      </c>
      <c r="C17" s="18" t="s">
        <v>249</v>
      </c>
      <c r="D17" s="18" t="s">
        <v>18</v>
      </c>
      <c r="E17" s="18"/>
      <c r="F17" s="18"/>
      <c r="G17" s="17">
        <f>G18</f>
        <v>72758.39</v>
      </c>
      <c r="H17" s="17">
        <f t="shared" si="5"/>
        <v>0</v>
      </c>
      <c r="I17" s="17">
        <f t="shared" si="5"/>
        <v>0</v>
      </c>
    </row>
    <row r="18" spans="1:9" ht="38.25">
      <c r="A18" s="18"/>
      <c r="B18" s="19" t="s">
        <v>21</v>
      </c>
      <c r="C18" s="18" t="s">
        <v>249</v>
      </c>
      <c r="D18" s="18" t="s">
        <v>20</v>
      </c>
      <c r="E18" s="18"/>
      <c r="F18" s="18"/>
      <c r="G18" s="17">
        <f>G19</f>
        <v>72758.39</v>
      </c>
      <c r="H18" s="17">
        <f t="shared" si="5"/>
        <v>0</v>
      </c>
      <c r="I18" s="17">
        <f t="shared" si="5"/>
        <v>0</v>
      </c>
    </row>
    <row r="19" spans="1:9" ht="25.5">
      <c r="A19" s="18"/>
      <c r="B19" s="19" t="s">
        <v>23</v>
      </c>
      <c r="C19" s="18" t="s">
        <v>249</v>
      </c>
      <c r="D19" s="18" t="s">
        <v>20</v>
      </c>
      <c r="E19" s="18" t="s">
        <v>22</v>
      </c>
      <c r="F19" s="18"/>
      <c r="G19" s="17">
        <f>G20</f>
        <v>72758.39</v>
      </c>
      <c r="H19" s="17">
        <f t="shared" si="5"/>
        <v>0</v>
      </c>
      <c r="I19" s="17">
        <f t="shared" si="5"/>
        <v>0</v>
      </c>
    </row>
    <row r="20" spans="1:9" ht="38.25">
      <c r="A20" s="18"/>
      <c r="B20" s="19" t="s">
        <v>250</v>
      </c>
      <c r="C20" s="18" t="s">
        <v>249</v>
      </c>
      <c r="D20" s="18" t="s">
        <v>20</v>
      </c>
      <c r="E20" s="18" t="s">
        <v>22</v>
      </c>
      <c r="F20" s="18" t="s">
        <v>66</v>
      </c>
      <c r="G20" s="20">
        <v>72758.39</v>
      </c>
      <c r="H20" s="20">
        <v>0</v>
      </c>
      <c r="I20" s="20">
        <v>0</v>
      </c>
    </row>
    <row r="21" spans="1:9" ht="38.25">
      <c r="A21" s="18" t="s">
        <v>3</v>
      </c>
      <c r="B21" s="19" t="s">
        <v>24</v>
      </c>
      <c r="C21" s="18" t="s">
        <v>16</v>
      </c>
      <c r="D21" s="18" t="s">
        <v>20</v>
      </c>
      <c r="E21" s="18" t="s">
        <v>22</v>
      </c>
      <c r="F21" s="18" t="s">
        <v>6</v>
      </c>
      <c r="G21" s="20">
        <f>154262-42+452</f>
        <v>154672</v>
      </c>
      <c r="H21" s="20">
        <f>154262-42+452</f>
        <v>154672</v>
      </c>
      <c r="I21" s="20">
        <f>154262-42+452</f>
        <v>154672</v>
      </c>
    </row>
    <row r="22" spans="1:9" ht="25.5">
      <c r="A22" s="18" t="s">
        <v>4</v>
      </c>
      <c r="B22" s="19" t="s">
        <v>26</v>
      </c>
      <c r="C22" s="18" t="s">
        <v>16</v>
      </c>
      <c r="D22" s="18" t="s">
        <v>25</v>
      </c>
      <c r="E22" s="18"/>
      <c r="F22" s="18"/>
      <c r="G22" s="20">
        <f>G23</f>
        <v>27960</v>
      </c>
      <c r="H22" s="20">
        <f t="shared" ref="H22:I22" si="6">H23</f>
        <v>27960</v>
      </c>
      <c r="I22" s="20">
        <f t="shared" si="6"/>
        <v>27960</v>
      </c>
    </row>
    <row r="23" spans="1:9">
      <c r="A23" s="18" t="s">
        <v>5</v>
      </c>
      <c r="B23" s="19" t="s">
        <v>28</v>
      </c>
      <c r="C23" s="18" t="s">
        <v>16</v>
      </c>
      <c r="D23" s="18" t="s">
        <v>27</v>
      </c>
      <c r="E23" s="18"/>
      <c r="F23" s="18"/>
      <c r="G23" s="20">
        <f t="shared" ref="G23:G24" si="7">G24</f>
        <v>27960</v>
      </c>
      <c r="H23" s="20">
        <f t="shared" ref="H23:H24" si="8">H24</f>
        <v>27960</v>
      </c>
      <c r="I23" s="20">
        <f t="shared" ref="I23:I24" si="9">I24</f>
        <v>27960</v>
      </c>
    </row>
    <row r="24" spans="1:9" ht="25.5">
      <c r="A24" s="18" t="s">
        <v>6</v>
      </c>
      <c r="B24" s="19" t="s">
        <v>23</v>
      </c>
      <c r="C24" s="18" t="s">
        <v>16</v>
      </c>
      <c r="D24" s="18" t="s">
        <v>27</v>
      </c>
      <c r="E24" s="18" t="s">
        <v>22</v>
      </c>
      <c r="F24" s="18" t="s">
        <v>226</v>
      </c>
      <c r="G24" s="20">
        <f t="shared" si="7"/>
        <v>27960</v>
      </c>
      <c r="H24" s="20">
        <f t="shared" si="8"/>
        <v>27960</v>
      </c>
      <c r="I24" s="20">
        <f t="shared" si="9"/>
        <v>27960</v>
      </c>
    </row>
    <row r="25" spans="1:9" ht="38.25">
      <c r="A25" s="18" t="s">
        <v>29</v>
      </c>
      <c r="B25" s="19" t="s">
        <v>24</v>
      </c>
      <c r="C25" s="18" t="s">
        <v>16</v>
      </c>
      <c r="D25" s="18" t="s">
        <v>27</v>
      </c>
      <c r="E25" s="18" t="s">
        <v>22</v>
      </c>
      <c r="F25" s="18" t="s">
        <v>6</v>
      </c>
      <c r="G25" s="20">
        <v>27960</v>
      </c>
      <c r="H25" s="20">
        <v>27960</v>
      </c>
      <c r="I25" s="20">
        <v>27960</v>
      </c>
    </row>
    <row r="26" spans="1:9" ht="42.75">
      <c r="A26" s="12" t="s">
        <v>32</v>
      </c>
      <c r="B26" s="13" t="s">
        <v>31</v>
      </c>
      <c r="C26" s="12" t="s">
        <v>30</v>
      </c>
      <c r="D26" s="12"/>
      <c r="E26" s="12"/>
      <c r="F26" s="12"/>
      <c r="G26" s="14">
        <f>G27+G45+G50+G55+G36+G60+G65+G70</f>
        <v>2919609</v>
      </c>
      <c r="H26" s="14">
        <f>H27+H45+H50+H55+H36+H60+H65+H70</f>
        <v>2464555</v>
      </c>
      <c r="I26" s="14">
        <f t="shared" ref="I26" si="10">I27+I45+I50+I55+I36+I60+I65+I70</f>
        <v>2488985</v>
      </c>
    </row>
    <row r="27" spans="1:9" ht="63.75">
      <c r="A27" s="15" t="s">
        <v>35</v>
      </c>
      <c r="B27" s="16" t="s">
        <v>34</v>
      </c>
      <c r="C27" s="15" t="s">
        <v>33</v>
      </c>
      <c r="D27" s="15"/>
      <c r="E27" s="15"/>
      <c r="F27" s="15"/>
      <c r="G27" s="17">
        <f>G28+G32</f>
        <v>1362321.6</v>
      </c>
      <c r="H27" s="17">
        <f t="shared" ref="H27:I27" si="11">H28+H32</f>
        <v>940212</v>
      </c>
      <c r="I27" s="17">
        <f t="shared" si="11"/>
        <v>948543</v>
      </c>
    </row>
    <row r="28" spans="1:9" ht="63.75">
      <c r="A28" s="18" t="s">
        <v>38</v>
      </c>
      <c r="B28" s="19" t="s">
        <v>37</v>
      </c>
      <c r="C28" s="18" t="s">
        <v>33</v>
      </c>
      <c r="D28" s="18" t="s">
        <v>36</v>
      </c>
      <c r="E28" s="18"/>
      <c r="F28" s="18"/>
      <c r="G28" s="20">
        <f>G29</f>
        <v>1092321.6000000001</v>
      </c>
      <c r="H28" s="20">
        <f t="shared" ref="H28:I28" si="12">H29</f>
        <v>551896</v>
      </c>
      <c r="I28" s="20">
        <f t="shared" si="12"/>
        <v>560227</v>
      </c>
    </row>
    <row r="29" spans="1:9" ht="25.5">
      <c r="A29" s="18" t="s">
        <v>41</v>
      </c>
      <c r="B29" s="19" t="s">
        <v>40</v>
      </c>
      <c r="C29" s="18" t="s">
        <v>33</v>
      </c>
      <c r="D29" s="18" t="s">
        <v>39</v>
      </c>
      <c r="E29" s="18"/>
      <c r="F29" s="18"/>
      <c r="G29" s="20">
        <f t="shared" ref="G29:G30" si="13">G30</f>
        <v>1092321.6000000001</v>
      </c>
      <c r="H29" s="20">
        <f t="shared" ref="H29:H30" si="14">H30</f>
        <v>551896</v>
      </c>
      <c r="I29" s="20">
        <f t="shared" ref="I29:I30" si="15">I30</f>
        <v>560227</v>
      </c>
    </row>
    <row r="30" spans="1:9">
      <c r="A30" s="18" t="s">
        <v>44</v>
      </c>
      <c r="B30" s="19" t="s">
        <v>43</v>
      </c>
      <c r="C30" s="18" t="s">
        <v>33</v>
      </c>
      <c r="D30" s="18" t="s">
        <v>39</v>
      </c>
      <c r="E30" s="18" t="s">
        <v>42</v>
      </c>
      <c r="F30" s="18" t="s">
        <v>226</v>
      </c>
      <c r="G30" s="20">
        <f t="shared" si="13"/>
        <v>1092321.6000000001</v>
      </c>
      <c r="H30" s="20">
        <f t="shared" si="14"/>
        <v>551896</v>
      </c>
      <c r="I30" s="20">
        <f t="shared" si="15"/>
        <v>560227</v>
      </c>
    </row>
    <row r="31" spans="1:9">
      <c r="A31" s="18" t="s">
        <v>46</v>
      </c>
      <c r="B31" s="19" t="s">
        <v>45</v>
      </c>
      <c r="C31" s="18" t="s">
        <v>33</v>
      </c>
      <c r="D31" s="18" t="s">
        <v>39</v>
      </c>
      <c r="E31" s="18" t="s">
        <v>42</v>
      </c>
      <c r="F31" s="18" t="s">
        <v>22</v>
      </c>
      <c r="G31" s="20">
        <f>696258+396063.6</f>
        <v>1092321.6000000001</v>
      </c>
      <c r="H31" s="20">
        <v>551896</v>
      </c>
      <c r="I31" s="20">
        <v>560227</v>
      </c>
    </row>
    <row r="32" spans="1:9" ht="25.5">
      <c r="A32" s="18" t="s">
        <v>47</v>
      </c>
      <c r="B32" s="19" t="s">
        <v>19</v>
      </c>
      <c r="C32" s="18" t="s">
        <v>33</v>
      </c>
      <c r="D32" s="18" t="s">
        <v>18</v>
      </c>
      <c r="E32" s="18"/>
      <c r="F32" s="18"/>
      <c r="G32" s="20">
        <f>G33</f>
        <v>270000</v>
      </c>
      <c r="H32" s="20">
        <f t="shared" ref="H32:I32" si="16">H33</f>
        <v>388316</v>
      </c>
      <c r="I32" s="20">
        <f t="shared" si="16"/>
        <v>388316</v>
      </c>
    </row>
    <row r="33" spans="1:9" ht="38.25">
      <c r="A33" s="18" t="s">
        <v>48</v>
      </c>
      <c r="B33" s="19" t="s">
        <v>21</v>
      </c>
      <c r="C33" s="18" t="s">
        <v>33</v>
      </c>
      <c r="D33" s="18" t="s">
        <v>20</v>
      </c>
      <c r="E33" s="18"/>
      <c r="F33" s="18"/>
      <c r="G33" s="20">
        <f t="shared" ref="G33:G34" si="17">G34</f>
        <v>270000</v>
      </c>
      <c r="H33" s="20">
        <f t="shared" ref="H33:H34" si="18">H34</f>
        <v>388316</v>
      </c>
      <c r="I33" s="20">
        <f t="shared" ref="I33:I34" si="19">I34</f>
        <v>388316</v>
      </c>
    </row>
    <row r="34" spans="1:9">
      <c r="A34" s="18" t="s">
        <v>49</v>
      </c>
      <c r="B34" s="19" t="s">
        <v>43</v>
      </c>
      <c r="C34" s="18" t="s">
        <v>33</v>
      </c>
      <c r="D34" s="18" t="s">
        <v>20</v>
      </c>
      <c r="E34" s="18" t="s">
        <v>42</v>
      </c>
      <c r="F34" s="18" t="s">
        <v>226</v>
      </c>
      <c r="G34" s="20">
        <f t="shared" si="17"/>
        <v>270000</v>
      </c>
      <c r="H34" s="20">
        <f t="shared" si="18"/>
        <v>388316</v>
      </c>
      <c r="I34" s="20">
        <f t="shared" si="19"/>
        <v>388316</v>
      </c>
    </row>
    <row r="35" spans="1:9">
      <c r="A35" s="18" t="s">
        <v>50</v>
      </c>
      <c r="B35" s="19" t="s">
        <v>45</v>
      </c>
      <c r="C35" s="18" t="s">
        <v>33</v>
      </c>
      <c r="D35" s="18" t="s">
        <v>20</v>
      </c>
      <c r="E35" s="18" t="s">
        <v>42</v>
      </c>
      <c r="F35" s="18" t="s">
        <v>22</v>
      </c>
      <c r="G35" s="20">
        <f>485395-215395</f>
        <v>270000</v>
      </c>
      <c r="H35" s="20">
        <v>388316</v>
      </c>
      <c r="I35" s="20">
        <v>388316</v>
      </c>
    </row>
    <row r="36" spans="1:9" ht="76.5">
      <c r="A36" s="15" t="s">
        <v>53</v>
      </c>
      <c r="B36" s="16" t="s">
        <v>52</v>
      </c>
      <c r="C36" s="15" t="s">
        <v>51</v>
      </c>
      <c r="D36" s="15"/>
      <c r="E36" s="15"/>
      <c r="F36" s="15"/>
      <c r="G36" s="17">
        <f>G37+G41</f>
        <v>125487</v>
      </c>
      <c r="H36" s="17">
        <f t="shared" ref="H36:I36" si="20">H37</f>
        <v>108390</v>
      </c>
      <c r="I36" s="17">
        <f t="shared" si="20"/>
        <v>108390</v>
      </c>
    </row>
    <row r="37" spans="1:9" ht="25.5">
      <c r="A37" s="18" t="s">
        <v>54</v>
      </c>
      <c r="B37" s="19" t="s">
        <v>19</v>
      </c>
      <c r="C37" s="18" t="s">
        <v>51</v>
      </c>
      <c r="D37" s="18" t="s">
        <v>18</v>
      </c>
      <c r="E37" s="18"/>
      <c r="F37" s="18"/>
      <c r="G37" s="20">
        <f>G38</f>
        <v>124987</v>
      </c>
      <c r="H37" s="20">
        <f t="shared" ref="H37:I37" si="21">H38</f>
        <v>108390</v>
      </c>
      <c r="I37" s="20">
        <f t="shared" si="21"/>
        <v>108390</v>
      </c>
    </row>
    <row r="38" spans="1:9" ht="38.25">
      <c r="A38" s="18" t="s">
        <v>55</v>
      </c>
      <c r="B38" s="19" t="s">
        <v>21</v>
      </c>
      <c r="C38" s="18" t="s">
        <v>51</v>
      </c>
      <c r="D38" s="18" t="s">
        <v>20</v>
      </c>
      <c r="E38" s="18"/>
      <c r="F38" s="18"/>
      <c r="G38" s="20">
        <f t="shared" ref="G38:G39" si="22">G39</f>
        <v>124987</v>
      </c>
      <c r="H38" s="20">
        <f t="shared" ref="H38:H39" si="23">H39</f>
        <v>108390</v>
      </c>
      <c r="I38" s="20">
        <f t="shared" ref="I38:I39" si="24">I39</f>
        <v>108390</v>
      </c>
    </row>
    <row r="39" spans="1:9">
      <c r="A39" s="18" t="s">
        <v>56</v>
      </c>
      <c r="B39" s="19" t="s">
        <v>43</v>
      </c>
      <c r="C39" s="18" t="s">
        <v>51</v>
      </c>
      <c r="D39" s="18" t="s">
        <v>20</v>
      </c>
      <c r="E39" s="18" t="s">
        <v>42</v>
      </c>
      <c r="F39" s="18" t="s">
        <v>226</v>
      </c>
      <c r="G39" s="20">
        <f t="shared" si="22"/>
        <v>124987</v>
      </c>
      <c r="H39" s="20">
        <f t="shared" si="23"/>
        <v>108390</v>
      </c>
      <c r="I39" s="20">
        <f t="shared" si="24"/>
        <v>108390</v>
      </c>
    </row>
    <row r="40" spans="1:9">
      <c r="A40" s="18" t="s">
        <v>57</v>
      </c>
      <c r="B40" s="19" t="s">
        <v>45</v>
      </c>
      <c r="C40" s="18" t="s">
        <v>51</v>
      </c>
      <c r="D40" s="18" t="s">
        <v>20</v>
      </c>
      <c r="E40" s="18" t="s">
        <v>42</v>
      </c>
      <c r="F40" s="18" t="s">
        <v>22</v>
      </c>
      <c r="G40" s="20">
        <f>135487+20000-30000-500</f>
        <v>124987</v>
      </c>
      <c r="H40" s="20">
        <v>108390</v>
      </c>
      <c r="I40" s="20">
        <v>108390</v>
      </c>
    </row>
    <row r="41" spans="1:9">
      <c r="A41" s="18"/>
      <c r="B41" s="19" t="s">
        <v>150</v>
      </c>
      <c r="C41" s="18" t="s">
        <v>51</v>
      </c>
      <c r="D41" s="18" t="s">
        <v>149</v>
      </c>
      <c r="E41" s="18"/>
      <c r="F41" s="18"/>
      <c r="G41" s="17">
        <f>G42</f>
        <v>500</v>
      </c>
      <c r="H41" s="17">
        <f t="shared" ref="H41:I43" si="25">H42</f>
        <v>0</v>
      </c>
      <c r="I41" s="17">
        <f t="shared" si="25"/>
        <v>0</v>
      </c>
    </row>
    <row r="42" spans="1:9">
      <c r="A42" s="18"/>
      <c r="B42" s="19" t="s">
        <v>153</v>
      </c>
      <c r="C42" s="18" t="s">
        <v>51</v>
      </c>
      <c r="D42" s="18" t="s">
        <v>152</v>
      </c>
      <c r="E42" s="18"/>
      <c r="F42" s="18"/>
      <c r="G42" s="17">
        <f t="shared" ref="G42:G43" si="26">G43</f>
        <v>500</v>
      </c>
      <c r="H42" s="17">
        <f t="shared" si="25"/>
        <v>0</v>
      </c>
      <c r="I42" s="17">
        <f t="shared" si="25"/>
        <v>0</v>
      </c>
    </row>
    <row r="43" spans="1:9">
      <c r="A43" s="18"/>
      <c r="B43" s="19" t="s">
        <v>43</v>
      </c>
      <c r="C43" s="18" t="s">
        <v>51</v>
      </c>
      <c r="D43" s="18" t="s">
        <v>152</v>
      </c>
      <c r="E43" s="18" t="s">
        <v>42</v>
      </c>
      <c r="F43" s="18"/>
      <c r="G43" s="17">
        <f t="shared" si="26"/>
        <v>500</v>
      </c>
      <c r="H43" s="17">
        <f t="shared" si="25"/>
        <v>0</v>
      </c>
      <c r="I43" s="17">
        <f t="shared" si="25"/>
        <v>0</v>
      </c>
    </row>
    <row r="44" spans="1:9">
      <c r="A44" s="18"/>
      <c r="B44" s="19" t="s">
        <v>45</v>
      </c>
      <c r="C44" s="18" t="s">
        <v>51</v>
      </c>
      <c r="D44" s="18" t="s">
        <v>152</v>
      </c>
      <c r="E44" s="18" t="s">
        <v>42</v>
      </c>
      <c r="F44" s="18" t="s">
        <v>22</v>
      </c>
      <c r="G44" s="20">
        <v>500</v>
      </c>
      <c r="H44" s="20">
        <v>0</v>
      </c>
      <c r="I44" s="20">
        <v>0</v>
      </c>
    </row>
    <row r="45" spans="1:9" ht="89.25">
      <c r="A45" s="15" t="s">
        <v>60</v>
      </c>
      <c r="B45" s="16" t="s">
        <v>59</v>
      </c>
      <c r="C45" s="15" t="s">
        <v>58</v>
      </c>
      <c r="D45" s="15"/>
      <c r="E45" s="15"/>
      <c r="F45" s="15"/>
      <c r="G45" s="17">
        <f>G46</f>
        <v>173197</v>
      </c>
      <c r="H45" s="17">
        <f t="shared" ref="H45:I45" si="27">H46</f>
        <v>179346</v>
      </c>
      <c r="I45" s="17">
        <f t="shared" si="27"/>
        <v>186856</v>
      </c>
    </row>
    <row r="46" spans="1:9" ht="25.5">
      <c r="A46" s="18" t="s">
        <v>61</v>
      </c>
      <c r="B46" s="19" t="s">
        <v>19</v>
      </c>
      <c r="C46" s="18" t="s">
        <v>58</v>
      </c>
      <c r="D46" s="18" t="s">
        <v>18</v>
      </c>
      <c r="E46" s="18"/>
      <c r="F46" s="18"/>
      <c r="G46" s="20">
        <f>G47</f>
        <v>173197</v>
      </c>
      <c r="H46" s="20">
        <f t="shared" ref="H46:I46" si="28">H47</f>
        <v>179346</v>
      </c>
      <c r="I46" s="20">
        <f t="shared" si="28"/>
        <v>186856</v>
      </c>
    </row>
    <row r="47" spans="1:9" ht="38.25">
      <c r="A47" s="18" t="s">
        <v>62</v>
      </c>
      <c r="B47" s="19" t="s">
        <v>21</v>
      </c>
      <c r="C47" s="18" t="s">
        <v>58</v>
      </c>
      <c r="D47" s="18" t="s">
        <v>20</v>
      </c>
      <c r="E47" s="18"/>
      <c r="F47" s="18"/>
      <c r="G47" s="20">
        <f t="shared" ref="G47:G48" si="29">G48</f>
        <v>173197</v>
      </c>
      <c r="H47" s="20">
        <f t="shared" ref="H47:H48" si="30">H48</f>
        <v>179346</v>
      </c>
      <c r="I47" s="20">
        <f t="shared" ref="I47:I48" si="31">I48</f>
        <v>186856</v>
      </c>
    </row>
    <row r="48" spans="1:9">
      <c r="A48" s="18" t="s">
        <v>65</v>
      </c>
      <c r="B48" s="19" t="s">
        <v>64</v>
      </c>
      <c r="C48" s="18" t="s">
        <v>58</v>
      </c>
      <c r="D48" s="18" t="s">
        <v>20</v>
      </c>
      <c r="E48" s="18" t="s">
        <v>63</v>
      </c>
      <c r="F48" s="18" t="s">
        <v>226</v>
      </c>
      <c r="G48" s="20">
        <f t="shared" si="29"/>
        <v>173197</v>
      </c>
      <c r="H48" s="20">
        <f t="shared" si="30"/>
        <v>179346</v>
      </c>
      <c r="I48" s="20">
        <f t="shared" si="31"/>
        <v>186856</v>
      </c>
    </row>
    <row r="49" spans="1:9">
      <c r="A49" s="18" t="s">
        <v>68</v>
      </c>
      <c r="B49" s="19" t="s">
        <v>67</v>
      </c>
      <c r="C49" s="18" t="s">
        <v>58</v>
      </c>
      <c r="D49" s="18" t="s">
        <v>20</v>
      </c>
      <c r="E49" s="18" t="s">
        <v>63</v>
      </c>
      <c r="F49" s="18" t="s">
        <v>66</v>
      </c>
      <c r="G49" s="20">
        <f>173226-29</f>
        <v>173197</v>
      </c>
      <c r="H49" s="20">
        <f t="shared" ref="H49" si="32">180515-1169</f>
        <v>179346</v>
      </c>
      <c r="I49" s="20">
        <f t="shared" ref="I49" si="33">188025-1169</f>
        <v>186856</v>
      </c>
    </row>
    <row r="50" spans="1:9" ht="89.25">
      <c r="A50" s="15" t="s">
        <v>71</v>
      </c>
      <c r="B50" s="16" t="s">
        <v>70</v>
      </c>
      <c r="C50" s="15" t="s">
        <v>69</v>
      </c>
      <c r="D50" s="15"/>
      <c r="E50" s="15"/>
      <c r="F50" s="15"/>
      <c r="G50" s="17">
        <f>G51</f>
        <v>206346</v>
      </c>
      <c r="H50" s="17">
        <f t="shared" ref="H50:I50" si="34">H51</f>
        <v>214594</v>
      </c>
      <c r="I50" s="17">
        <f t="shared" si="34"/>
        <v>223183</v>
      </c>
    </row>
    <row r="51" spans="1:9" ht="25.5">
      <c r="A51" s="18" t="s">
        <v>72</v>
      </c>
      <c r="B51" s="19" t="s">
        <v>19</v>
      </c>
      <c r="C51" s="18" t="s">
        <v>69</v>
      </c>
      <c r="D51" s="18" t="s">
        <v>18</v>
      </c>
      <c r="E51" s="18"/>
      <c r="F51" s="18"/>
      <c r="G51" s="20">
        <f>G52</f>
        <v>206346</v>
      </c>
      <c r="H51" s="20">
        <f t="shared" ref="H51:I51" si="35">H52</f>
        <v>214594</v>
      </c>
      <c r="I51" s="20">
        <f t="shared" si="35"/>
        <v>223183</v>
      </c>
    </row>
    <row r="52" spans="1:9" ht="38.25">
      <c r="A52" s="18" t="s">
        <v>73</v>
      </c>
      <c r="B52" s="19" t="s">
        <v>21</v>
      </c>
      <c r="C52" s="18" t="s">
        <v>69</v>
      </c>
      <c r="D52" s="18" t="s">
        <v>20</v>
      </c>
      <c r="E52" s="18"/>
      <c r="F52" s="18"/>
      <c r="G52" s="20">
        <f t="shared" ref="G52:G53" si="36">G53</f>
        <v>206346</v>
      </c>
      <c r="H52" s="20">
        <f t="shared" ref="H52:H53" si="37">H53</f>
        <v>214594</v>
      </c>
      <c r="I52" s="20">
        <f t="shared" ref="I52:I53" si="38">I53</f>
        <v>223183</v>
      </c>
    </row>
    <row r="53" spans="1:9">
      <c r="A53" s="18" t="s">
        <v>74</v>
      </c>
      <c r="B53" s="19" t="s">
        <v>64</v>
      </c>
      <c r="C53" s="18" t="s">
        <v>69</v>
      </c>
      <c r="D53" s="18" t="s">
        <v>20</v>
      </c>
      <c r="E53" s="18" t="s">
        <v>63</v>
      </c>
      <c r="F53" s="18" t="s">
        <v>226</v>
      </c>
      <c r="G53" s="20">
        <f t="shared" si="36"/>
        <v>206346</v>
      </c>
      <c r="H53" s="20">
        <f t="shared" si="37"/>
        <v>214594</v>
      </c>
      <c r="I53" s="20">
        <f t="shared" si="38"/>
        <v>223183</v>
      </c>
    </row>
    <row r="54" spans="1:9">
      <c r="A54" s="18" t="s">
        <v>75</v>
      </c>
      <c r="B54" s="19" t="s">
        <v>67</v>
      </c>
      <c r="C54" s="18" t="s">
        <v>69</v>
      </c>
      <c r="D54" s="18" t="s">
        <v>20</v>
      </c>
      <c r="E54" s="18" t="s">
        <v>63</v>
      </c>
      <c r="F54" s="18" t="s">
        <v>66</v>
      </c>
      <c r="G54" s="20">
        <v>206346</v>
      </c>
      <c r="H54" s="20">
        <v>214594</v>
      </c>
      <c r="I54" s="20">
        <v>223183</v>
      </c>
    </row>
    <row r="55" spans="1:9" ht="89.25">
      <c r="A55" s="15" t="s">
        <v>78</v>
      </c>
      <c r="B55" s="16" t="s">
        <v>77</v>
      </c>
      <c r="C55" s="15" t="s">
        <v>76</v>
      </c>
      <c r="D55" s="15"/>
      <c r="E55" s="15"/>
      <c r="F55" s="15"/>
      <c r="G55" s="17">
        <f>G56</f>
        <v>996786</v>
      </c>
      <c r="H55" s="17">
        <f t="shared" ref="H55:I55" si="39">H56</f>
        <v>996728</v>
      </c>
      <c r="I55" s="17">
        <f t="shared" si="39"/>
        <v>996728</v>
      </c>
    </row>
    <row r="56" spans="1:9" ht="25.5">
      <c r="A56" s="18" t="s">
        <v>79</v>
      </c>
      <c r="B56" s="19" t="s">
        <v>19</v>
      </c>
      <c r="C56" s="18" t="s">
        <v>76</v>
      </c>
      <c r="D56" s="18" t="s">
        <v>18</v>
      </c>
      <c r="E56" s="18"/>
      <c r="F56" s="18"/>
      <c r="G56" s="20">
        <f>G57</f>
        <v>996786</v>
      </c>
      <c r="H56" s="20">
        <f t="shared" ref="H56:I56" si="40">H57</f>
        <v>996728</v>
      </c>
      <c r="I56" s="20">
        <f t="shared" si="40"/>
        <v>996728</v>
      </c>
    </row>
    <row r="57" spans="1:9" ht="38.25">
      <c r="A57" s="18" t="s">
        <v>80</v>
      </c>
      <c r="B57" s="19" t="s">
        <v>21</v>
      </c>
      <c r="C57" s="18" t="s">
        <v>76</v>
      </c>
      <c r="D57" s="18" t="s">
        <v>20</v>
      </c>
      <c r="E57" s="18"/>
      <c r="F57" s="18"/>
      <c r="G57" s="20">
        <f t="shared" ref="G57:G58" si="41">G58</f>
        <v>996786</v>
      </c>
      <c r="H57" s="20">
        <f t="shared" ref="H57:H58" si="42">H58</f>
        <v>996728</v>
      </c>
      <c r="I57" s="20">
        <f t="shared" ref="I57:I58" si="43">I58</f>
        <v>996728</v>
      </c>
    </row>
    <row r="58" spans="1:9">
      <c r="A58" s="18" t="s">
        <v>81</v>
      </c>
      <c r="B58" s="19" t="s">
        <v>64</v>
      </c>
      <c r="C58" s="18" t="s">
        <v>76</v>
      </c>
      <c r="D58" s="18" t="s">
        <v>20</v>
      </c>
      <c r="E58" s="18" t="s">
        <v>63</v>
      </c>
      <c r="F58" s="18" t="s">
        <v>226</v>
      </c>
      <c r="G58" s="20">
        <f t="shared" si="41"/>
        <v>996786</v>
      </c>
      <c r="H58" s="20">
        <f t="shared" si="42"/>
        <v>996728</v>
      </c>
      <c r="I58" s="20">
        <f t="shared" si="43"/>
        <v>996728</v>
      </c>
    </row>
    <row r="59" spans="1:9">
      <c r="A59" s="18" t="s">
        <v>82</v>
      </c>
      <c r="B59" s="19" t="s">
        <v>67</v>
      </c>
      <c r="C59" s="18" t="s">
        <v>76</v>
      </c>
      <c r="D59" s="18" t="s">
        <v>20</v>
      </c>
      <c r="E59" s="18" t="s">
        <v>63</v>
      </c>
      <c r="F59" s="18" t="s">
        <v>66</v>
      </c>
      <c r="G59" s="20">
        <f>996728+29+29</f>
        <v>996786</v>
      </c>
      <c r="H59" s="20">
        <v>996728</v>
      </c>
      <c r="I59" s="20">
        <v>996728</v>
      </c>
    </row>
    <row r="60" spans="1:9" ht="76.5" customHeight="1">
      <c r="A60" s="15" t="s">
        <v>84</v>
      </c>
      <c r="B60" s="16" t="s">
        <v>228</v>
      </c>
      <c r="C60" s="15" t="s">
        <v>229</v>
      </c>
      <c r="D60" s="15"/>
      <c r="E60" s="15"/>
      <c r="F60" s="15"/>
      <c r="G60" s="17">
        <f>G61</f>
        <v>12000</v>
      </c>
      <c r="H60" s="17">
        <f t="shared" ref="H60:I60" si="44">H61</f>
        <v>0</v>
      </c>
      <c r="I60" s="17">
        <f t="shared" si="44"/>
        <v>0</v>
      </c>
    </row>
    <row r="61" spans="1:9" ht="25.5">
      <c r="A61" s="18" t="s">
        <v>85</v>
      </c>
      <c r="B61" s="19" t="s">
        <v>19</v>
      </c>
      <c r="C61" s="18" t="s">
        <v>229</v>
      </c>
      <c r="D61" s="18" t="s">
        <v>18</v>
      </c>
      <c r="E61" s="18"/>
      <c r="F61" s="18"/>
      <c r="G61" s="20">
        <f t="shared" ref="G61:G63" si="45">G62</f>
        <v>12000</v>
      </c>
      <c r="H61" s="20">
        <f t="shared" ref="H61:I63" si="46">H62</f>
        <v>0</v>
      </c>
      <c r="I61" s="20">
        <f t="shared" si="46"/>
        <v>0</v>
      </c>
    </row>
    <row r="62" spans="1:9" ht="38.25">
      <c r="A62" s="18" t="s">
        <v>86</v>
      </c>
      <c r="B62" s="19" t="s">
        <v>21</v>
      </c>
      <c r="C62" s="18" t="s">
        <v>229</v>
      </c>
      <c r="D62" s="18" t="s">
        <v>20</v>
      </c>
      <c r="E62" s="18"/>
      <c r="F62" s="18"/>
      <c r="G62" s="20">
        <f t="shared" si="45"/>
        <v>12000</v>
      </c>
      <c r="H62" s="20">
        <f t="shared" si="46"/>
        <v>0</v>
      </c>
      <c r="I62" s="20">
        <f t="shared" si="46"/>
        <v>0</v>
      </c>
    </row>
    <row r="63" spans="1:9">
      <c r="A63" s="18" t="s">
        <v>87</v>
      </c>
      <c r="B63" s="19" t="s">
        <v>43</v>
      </c>
      <c r="C63" s="18" t="s">
        <v>229</v>
      </c>
      <c r="D63" s="18" t="s">
        <v>20</v>
      </c>
      <c r="E63" s="18" t="s">
        <v>42</v>
      </c>
      <c r="F63" s="18"/>
      <c r="G63" s="20">
        <f t="shared" si="45"/>
        <v>12000</v>
      </c>
      <c r="H63" s="20">
        <f t="shared" si="46"/>
        <v>0</v>
      </c>
      <c r="I63" s="20">
        <f t="shared" si="46"/>
        <v>0</v>
      </c>
    </row>
    <row r="64" spans="1:9">
      <c r="A64" s="18" t="s">
        <v>88</v>
      </c>
      <c r="B64" s="19" t="s">
        <v>45</v>
      </c>
      <c r="C64" s="18" t="s">
        <v>229</v>
      </c>
      <c r="D64" s="18" t="s">
        <v>20</v>
      </c>
      <c r="E64" s="18" t="s">
        <v>42</v>
      </c>
      <c r="F64" s="18" t="s">
        <v>22</v>
      </c>
      <c r="G64" s="20">
        <v>12000</v>
      </c>
      <c r="H64" s="20">
        <v>0</v>
      </c>
      <c r="I64" s="20">
        <v>0</v>
      </c>
    </row>
    <row r="65" spans="1:9" ht="89.25">
      <c r="A65" s="15" t="s">
        <v>91</v>
      </c>
      <c r="B65" s="16" t="s">
        <v>230</v>
      </c>
      <c r="C65" s="15" t="s">
        <v>231</v>
      </c>
      <c r="D65" s="15"/>
      <c r="E65" s="15"/>
      <c r="F65" s="15"/>
      <c r="G65" s="17">
        <f>G66</f>
        <v>42760.4</v>
      </c>
      <c r="H65" s="17">
        <f t="shared" ref="H65:I65" si="47">H66</f>
        <v>0</v>
      </c>
      <c r="I65" s="17">
        <f t="shared" si="47"/>
        <v>0</v>
      </c>
    </row>
    <row r="66" spans="1:9" ht="25.5">
      <c r="A66" s="18" t="s">
        <v>94</v>
      </c>
      <c r="B66" s="19" t="s">
        <v>19</v>
      </c>
      <c r="C66" s="18" t="s">
        <v>231</v>
      </c>
      <c r="D66" s="18" t="s">
        <v>18</v>
      </c>
      <c r="E66" s="18"/>
      <c r="F66" s="18"/>
      <c r="G66" s="20">
        <f t="shared" ref="G66:G68" si="48">G67</f>
        <v>42760.4</v>
      </c>
      <c r="H66" s="20">
        <f t="shared" ref="H66:I68" si="49">H67</f>
        <v>0</v>
      </c>
      <c r="I66" s="20">
        <f t="shared" si="49"/>
        <v>0</v>
      </c>
    </row>
    <row r="67" spans="1:9" ht="38.25">
      <c r="A67" s="18" t="s">
        <v>95</v>
      </c>
      <c r="B67" s="19" t="s">
        <v>21</v>
      </c>
      <c r="C67" s="18" t="s">
        <v>231</v>
      </c>
      <c r="D67" s="18" t="s">
        <v>20</v>
      </c>
      <c r="E67" s="18"/>
      <c r="F67" s="18"/>
      <c r="G67" s="20">
        <f t="shared" si="48"/>
        <v>42760.4</v>
      </c>
      <c r="H67" s="20">
        <f t="shared" si="49"/>
        <v>0</v>
      </c>
      <c r="I67" s="20">
        <f t="shared" si="49"/>
        <v>0</v>
      </c>
    </row>
    <row r="68" spans="1:9">
      <c r="A68" s="18" t="s">
        <v>96</v>
      </c>
      <c r="B68" s="19" t="s">
        <v>43</v>
      </c>
      <c r="C68" s="18" t="s">
        <v>231</v>
      </c>
      <c r="D68" s="18" t="s">
        <v>20</v>
      </c>
      <c r="E68" s="18" t="s">
        <v>42</v>
      </c>
      <c r="F68" s="18"/>
      <c r="G68" s="20">
        <f t="shared" si="48"/>
        <v>42760.4</v>
      </c>
      <c r="H68" s="20">
        <f t="shared" si="49"/>
        <v>0</v>
      </c>
      <c r="I68" s="20">
        <f t="shared" si="49"/>
        <v>0</v>
      </c>
    </row>
    <row r="69" spans="1:9">
      <c r="A69" s="18" t="s">
        <v>98</v>
      </c>
      <c r="B69" s="19" t="s">
        <v>45</v>
      </c>
      <c r="C69" s="18" t="s">
        <v>231</v>
      </c>
      <c r="D69" s="18" t="s">
        <v>20</v>
      </c>
      <c r="E69" s="18" t="s">
        <v>42</v>
      </c>
      <c r="F69" s="18" t="s">
        <v>22</v>
      </c>
      <c r="G69" s="20">
        <v>42760.4</v>
      </c>
      <c r="H69" s="20">
        <v>0</v>
      </c>
      <c r="I69" s="20">
        <v>0</v>
      </c>
    </row>
    <row r="70" spans="1:9" ht="25.5">
      <c r="A70" s="15" t="s">
        <v>101</v>
      </c>
      <c r="B70" s="16" t="s">
        <v>19</v>
      </c>
      <c r="C70" s="15" t="s">
        <v>83</v>
      </c>
      <c r="D70" s="15" t="s">
        <v>18</v>
      </c>
      <c r="E70" s="15"/>
      <c r="F70" s="15"/>
      <c r="G70" s="17">
        <f>G71</f>
        <v>711</v>
      </c>
      <c r="H70" s="17">
        <f t="shared" ref="H70:I70" si="50">H71</f>
        <v>25285</v>
      </c>
      <c r="I70" s="17">
        <f t="shared" si="50"/>
        <v>25285</v>
      </c>
    </row>
    <row r="71" spans="1:9" ht="38.25">
      <c r="A71" s="18" t="s">
        <v>104</v>
      </c>
      <c r="B71" s="19" t="s">
        <v>21</v>
      </c>
      <c r="C71" s="18" t="s">
        <v>83</v>
      </c>
      <c r="D71" s="18" t="s">
        <v>20</v>
      </c>
      <c r="E71" s="18"/>
      <c r="F71" s="18"/>
      <c r="G71" s="20">
        <f t="shared" ref="G71:G72" si="51">G72</f>
        <v>711</v>
      </c>
      <c r="H71" s="20">
        <f t="shared" ref="H71:H72" si="52">H72</f>
        <v>25285</v>
      </c>
      <c r="I71" s="20">
        <f t="shared" ref="I71:I72" si="53">I72</f>
        <v>25285</v>
      </c>
    </row>
    <row r="72" spans="1:9">
      <c r="A72" s="18" t="s">
        <v>105</v>
      </c>
      <c r="B72" s="19" t="s">
        <v>64</v>
      </c>
      <c r="C72" s="18" t="s">
        <v>83</v>
      </c>
      <c r="D72" s="18" t="s">
        <v>20</v>
      </c>
      <c r="E72" s="18" t="s">
        <v>63</v>
      </c>
      <c r="F72" s="18" t="s">
        <v>226</v>
      </c>
      <c r="G72" s="20">
        <f t="shared" si="51"/>
        <v>711</v>
      </c>
      <c r="H72" s="20">
        <f t="shared" si="52"/>
        <v>25285</v>
      </c>
      <c r="I72" s="20">
        <f t="shared" si="53"/>
        <v>25285</v>
      </c>
    </row>
    <row r="73" spans="1:9">
      <c r="A73" s="18" t="s">
        <v>106</v>
      </c>
      <c r="B73" s="19" t="s">
        <v>67</v>
      </c>
      <c r="C73" s="18" t="s">
        <v>83</v>
      </c>
      <c r="D73" s="18" t="s">
        <v>20</v>
      </c>
      <c r="E73" s="18" t="s">
        <v>63</v>
      </c>
      <c r="F73" s="18" t="s">
        <v>66</v>
      </c>
      <c r="G73" s="20">
        <f>740-29</f>
        <v>711</v>
      </c>
      <c r="H73" s="20">
        <v>25285</v>
      </c>
      <c r="I73" s="20">
        <v>25285</v>
      </c>
    </row>
    <row r="74" spans="1:9" ht="28.5">
      <c r="A74" s="12" t="s">
        <v>109</v>
      </c>
      <c r="B74" s="13" t="s">
        <v>90</v>
      </c>
      <c r="C74" s="12" t="s">
        <v>89</v>
      </c>
      <c r="D74" s="12"/>
      <c r="E74" s="12"/>
      <c r="F74" s="12"/>
      <c r="G74" s="14">
        <f>G75+G80+G85</f>
        <v>112269</v>
      </c>
      <c r="H74" s="14">
        <f t="shared" ref="H74:I74" si="54">H75+H80+H85</f>
        <v>39415</v>
      </c>
      <c r="I74" s="14">
        <f t="shared" si="54"/>
        <v>39415</v>
      </c>
    </row>
    <row r="75" spans="1:9" ht="51">
      <c r="A75" s="15" t="s">
        <v>111</v>
      </c>
      <c r="B75" s="16" t="s">
        <v>93</v>
      </c>
      <c r="C75" s="15" t="s">
        <v>92</v>
      </c>
      <c r="D75" s="15"/>
      <c r="E75" s="15"/>
      <c r="F75" s="15"/>
      <c r="G75" s="17">
        <f>G76</f>
        <v>72000</v>
      </c>
      <c r="H75" s="17">
        <f t="shared" ref="H75:I75" si="55">H76</f>
        <v>19200</v>
      </c>
      <c r="I75" s="17">
        <f t="shared" si="55"/>
        <v>19200</v>
      </c>
    </row>
    <row r="76" spans="1:9" ht="25.5">
      <c r="A76" s="18" t="s">
        <v>114</v>
      </c>
      <c r="B76" s="19" t="s">
        <v>19</v>
      </c>
      <c r="C76" s="18" t="s">
        <v>92</v>
      </c>
      <c r="D76" s="18" t="s">
        <v>18</v>
      </c>
      <c r="E76" s="18"/>
      <c r="F76" s="18"/>
      <c r="G76" s="20">
        <f>G77</f>
        <v>72000</v>
      </c>
      <c r="H76" s="20">
        <v>19200</v>
      </c>
      <c r="I76" s="20">
        <v>19200</v>
      </c>
    </row>
    <row r="77" spans="1:9" ht="38.25">
      <c r="A77" s="18" t="s">
        <v>117</v>
      </c>
      <c r="B77" s="19" t="s">
        <v>21</v>
      </c>
      <c r="C77" s="18" t="s">
        <v>92</v>
      </c>
      <c r="D77" s="18" t="s">
        <v>20</v>
      </c>
      <c r="E77" s="18"/>
      <c r="F77" s="18"/>
      <c r="G77" s="20">
        <f t="shared" ref="G77:G78" si="56">G78</f>
        <v>72000</v>
      </c>
      <c r="H77" s="20">
        <v>19200</v>
      </c>
      <c r="I77" s="20">
        <v>19200</v>
      </c>
    </row>
    <row r="78" spans="1:9">
      <c r="A78" s="18" t="s">
        <v>120</v>
      </c>
      <c r="B78" s="19" t="s">
        <v>97</v>
      </c>
      <c r="C78" s="18" t="s">
        <v>92</v>
      </c>
      <c r="D78" s="18" t="s">
        <v>20</v>
      </c>
      <c r="E78" s="18" t="s">
        <v>6</v>
      </c>
      <c r="F78" s="18" t="s">
        <v>226</v>
      </c>
      <c r="G78" s="20">
        <f t="shared" si="56"/>
        <v>72000</v>
      </c>
      <c r="H78" s="20">
        <v>19200</v>
      </c>
      <c r="I78" s="20">
        <v>19200</v>
      </c>
    </row>
    <row r="79" spans="1:9">
      <c r="A79" s="18" t="s">
        <v>123</v>
      </c>
      <c r="B79" s="19" t="s">
        <v>100</v>
      </c>
      <c r="C79" s="18" t="s">
        <v>92</v>
      </c>
      <c r="D79" s="18" t="s">
        <v>20</v>
      </c>
      <c r="E79" s="18" t="s">
        <v>6</v>
      </c>
      <c r="F79" s="18" t="s">
        <v>99</v>
      </c>
      <c r="G79" s="20">
        <f>24000+48000</f>
        <v>72000</v>
      </c>
      <c r="H79" s="20">
        <v>19200</v>
      </c>
      <c r="I79" s="20">
        <v>19200</v>
      </c>
    </row>
    <row r="80" spans="1:9" ht="76.5">
      <c r="A80" s="15" t="s">
        <v>125</v>
      </c>
      <c r="B80" s="16" t="s">
        <v>103</v>
      </c>
      <c r="C80" s="15" t="s">
        <v>102</v>
      </c>
      <c r="D80" s="15"/>
      <c r="E80" s="15"/>
      <c r="F80" s="15"/>
      <c r="G80" s="17">
        <f>G81</f>
        <v>25269</v>
      </c>
      <c r="H80" s="17">
        <f t="shared" ref="H80:I80" si="57">H81</f>
        <v>20215</v>
      </c>
      <c r="I80" s="17">
        <f t="shared" si="57"/>
        <v>20215</v>
      </c>
    </row>
    <row r="81" spans="1:9" ht="25.5">
      <c r="A81" s="18" t="s">
        <v>127</v>
      </c>
      <c r="B81" s="19" t="s">
        <v>19</v>
      </c>
      <c r="C81" s="18" t="s">
        <v>102</v>
      </c>
      <c r="D81" s="18" t="s">
        <v>18</v>
      </c>
      <c r="E81" s="18"/>
      <c r="F81" s="18"/>
      <c r="G81" s="20">
        <f>G82</f>
        <v>25269</v>
      </c>
      <c r="H81" s="20">
        <f t="shared" ref="H81:I81" si="58">H82</f>
        <v>20215</v>
      </c>
      <c r="I81" s="20">
        <f t="shared" si="58"/>
        <v>20215</v>
      </c>
    </row>
    <row r="82" spans="1:9" ht="38.25">
      <c r="A82" s="18" t="s">
        <v>130</v>
      </c>
      <c r="B82" s="19" t="s">
        <v>21</v>
      </c>
      <c r="C82" s="18" t="s">
        <v>102</v>
      </c>
      <c r="D82" s="18" t="s">
        <v>20</v>
      </c>
      <c r="E82" s="18"/>
      <c r="F82" s="18"/>
      <c r="G82" s="20">
        <f t="shared" ref="G82:G83" si="59">G83</f>
        <v>25269</v>
      </c>
      <c r="H82" s="20">
        <f t="shared" ref="H82:H83" si="60">H83</f>
        <v>20215</v>
      </c>
      <c r="I82" s="20">
        <f t="shared" ref="I82:I83" si="61">I83</f>
        <v>20215</v>
      </c>
    </row>
    <row r="83" spans="1:9">
      <c r="A83" s="18" t="s">
        <v>133</v>
      </c>
      <c r="B83" s="19" t="s">
        <v>108</v>
      </c>
      <c r="C83" s="18" t="s">
        <v>102</v>
      </c>
      <c r="D83" s="18" t="s">
        <v>20</v>
      </c>
      <c r="E83" s="18" t="s">
        <v>107</v>
      </c>
      <c r="F83" s="18" t="s">
        <v>226</v>
      </c>
      <c r="G83" s="20">
        <f t="shared" si="59"/>
        <v>25269</v>
      </c>
      <c r="H83" s="20">
        <f t="shared" si="60"/>
        <v>20215</v>
      </c>
      <c r="I83" s="20">
        <f t="shared" si="61"/>
        <v>20215</v>
      </c>
    </row>
    <row r="84" spans="1:9">
      <c r="A84" s="18" t="s">
        <v>136</v>
      </c>
      <c r="B84" s="19" t="s">
        <v>110</v>
      </c>
      <c r="C84" s="18" t="s">
        <v>102</v>
      </c>
      <c r="D84" s="18" t="s">
        <v>20</v>
      </c>
      <c r="E84" s="18" t="s">
        <v>107</v>
      </c>
      <c r="F84" s="18" t="s">
        <v>107</v>
      </c>
      <c r="G84" s="20">
        <v>25269</v>
      </c>
      <c r="H84" s="20">
        <v>20215</v>
      </c>
      <c r="I84" s="20">
        <v>20215</v>
      </c>
    </row>
    <row r="85" spans="1:9" ht="53.25" customHeight="1">
      <c r="A85" s="15" t="s">
        <v>137</v>
      </c>
      <c r="B85" s="16" t="s">
        <v>233</v>
      </c>
      <c r="C85" s="15" t="s">
        <v>232</v>
      </c>
      <c r="D85" s="15"/>
      <c r="E85" s="15"/>
      <c r="F85" s="15"/>
      <c r="G85" s="17">
        <f>G86</f>
        <v>15000</v>
      </c>
      <c r="H85" s="17">
        <f t="shared" ref="H85:H88" si="62">H86</f>
        <v>0</v>
      </c>
      <c r="I85" s="17">
        <f t="shared" ref="I85:I88" si="63">I86</f>
        <v>0</v>
      </c>
    </row>
    <row r="86" spans="1:9" ht="25.5">
      <c r="A86" s="18" t="s">
        <v>140</v>
      </c>
      <c r="B86" s="19" t="s">
        <v>19</v>
      </c>
      <c r="C86" s="18" t="s">
        <v>232</v>
      </c>
      <c r="D86" s="18" t="s">
        <v>18</v>
      </c>
      <c r="E86" s="18"/>
      <c r="F86" s="18"/>
      <c r="G86" s="20">
        <f>G87</f>
        <v>15000</v>
      </c>
      <c r="H86" s="20">
        <v>0</v>
      </c>
      <c r="I86" s="20">
        <v>0</v>
      </c>
    </row>
    <row r="87" spans="1:9" ht="38.25">
      <c r="A87" s="18" t="s">
        <v>142</v>
      </c>
      <c r="B87" s="19" t="s">
        <v>21</v>
      </c>
      <c r="C87" s="18" t="s">
        <v>232</v>
      </c>
      <c r="D87" s="18" t="s">
        <v>20</v>
      </c>
      <c r="E87" s="18" t="s">
        <v>247</v>
      </c>
      <c r="F87" s="18" t="s">
        <v>99</v>
      </c>
      <c r="G87" s="20">
        <f t="shared" ref="G87:G88" si="64">G88</f>
        <v>15000</v>
      </c>
      <c r="H87" s="20">
        <v>0</v>
      </c>
      <c r="I87" s="20">
        <v>0</v>
      </c>
    </row>
    <row r="88" spans="1:9">
      <c r="A88" s="18" t="s">
        <v>144</v>
      </c>
      <c r="B88" s="19" t="s">
        <v>108</v>
      </c>
      <c r="C88" s="18" t="s">
        <v>232</v>
      </c>
      <c r="D88" s="18" t="s">
        <v>20</v>
      </c>
      <c r="E88" s="18" t="s">
        <v>107</v>
      </c>
      <c r="F88" s="18" t="s">
        <v>226</v>
      </c>
      <c r="G88" s="20">
        <f t="shared" si="64"/>
        <v>15000</v>
      </c>
      <c r="H88" s="20">
        <f t="shared" si="62"/>
        <v>20215</v>
      </c>
      <c r="I88" s="20">
        <f t="shared" si="63"/>
        <v>20215</v>
      </c>
    </row>
    <row r="89" spans="1:9">
      <c r="A89" s="18" t="s">
        <v>145</v>
      </c>
      <c r="B89" s="19" t="s">
        <v>110</v>
      </c>
      <c r="C89" s="18" t="s">
        <v>232</v>
      </c>
      <c r="D89" s="18" t="s">
        <v>20</v>
      </c>
      <c r="E89" s="18" t="s">
        <v>107</v>
      </c>
      <c r="F89" s="18" t="s">
        <v>107</v>
      </c>
      <c r="G89" s="20">
        <v>15000</v>
      </c>
      <c r="H89" s="20">
        <v>20215</v>
      </c>
      <c r="I89" s="20">
        <v>20215</v>
      </c>
    </row>
    <row r="90" spans="1:9" ht="42.75">
      <c r="A90" s="12" t="s">
        <v>146</v>
      </c>
      <c r="B90" s="13" t="s">
        <v>113</v>
      </c>
      <c r="C90" s="12" t="s">
        <v>112</v>
      </c>
      <c r="D90" s="12"/>
      <c r="E90" s="12"/>
      <c r="F90" s="12"/>
      <c r="G90" s="14">
        <f>G91</f>
        <v>599482</v>
      </c>
      <c r="H90" s="14">
        <f t="shared" ref="H90:I90" si="65">H91</f>
        <v>599482</v>
      </c>
      <c r="I90" s="14">
        <f t="shared" si="65"/>
        <v>599482</v>
      </c>
    </row>
    <row r="91" spans="1:9" ht="114.75">
      <c r="A91" s="15" t="s">
        <v>147</v>
      </c>
      <c r="B91" s="21" t="s">
        <v>116</v>
      </c>
      <c r="C91" s="15" t="s">
        <v>115</v>
      </c>
      <c r="D91" s="15"/>
      <c r="E91" s="15"/>
      <c r="F91" s="15"/>
      <c r="G91" s="17">
        <f>G92</f>
        <v>599482</v>
      </c>
      <c r="H91" s="17">
        <f t="shared" ref="H91:I92" si="66">H92</f>
        <v>599482</v>
      </c>
      <c r="I91" s="17">
        <f t="shared" si="66"/>
        <v>599482</v>
      </c>
    </row>
    <row r="92" spans="1:9">
      <c r="A92" s="18" t="s">
        <v>148</v>
      </c>
      <c r="B92" s="19" t="s">
        <v>119</v>
      </c>
      <c r="C92" s="18" t="s">
        <v>115</v>
      </c>
      <c r="D92" s="18" t="s">
        <v>118</v>
      </c>
      <c r="E92" s="18"/>
      <c r="F92" s="18"/>
      <c r="G92" s="20">
        <f>G93</f>
        <v>599482</v>
      </c>
      <c r="H92" s="20">
        <f t="shared" si="66"/>
        <v>599482</v>
      </c>
      <c r="I92" s="20">
        <f t="shared" si="66"/>
        <v>599482</v>
      </c>
    </row>
    <row r="93" spans="1:9">
      <c r="A93" s="18" t="s">
        <v>151</v>
      </c>
      <c r="B93" s="19" t="s">
        <v>122</v>
      </c>
      <c r="C93" s="18" t="s">
        <v>115</v>
      </c>
      <c r="D93" s="18" t="s">
        <v>121</v>
      </c>
      <c r="E93" s="18"/>
      <c r="F93" s="18"/>
      <c r="G93" s="20">
        <f t="shared" ref="G93:G94" si="67">G94</f>
        <v>599482</v>
      </c>
      <c r="H93" s="20">
        <f t="shared" ref="H93:H94" si="68">H94</f>
        <v>599482</v>
      </c>
      <c r="I93" s="20">
        <f t="shared" ref="I93:I94" si="69">I94</f>
        <v>599482</v>
      </c>
    </row>
    <row r="94" spans="1:9" ht="38.25">
      <c r="A94" s="18" t="s">
        <v>154</v>
      </c>
      <c r="B94" s="19" t="s">
        <v>124</v>
      </c>
      <c r="C94" s="18" t="s">
        <v>115</v>
      </c>
      <c r="D94" s="18" t="s">
        <v>121</v>
      </c>
      <c r="E94" s="18" t="s">
        <v>38</v>
      </c>
      <c r="F94" s="18" t="s">
        <v>226</v>
      </c>
      <c r="G94" s="20">
        <f t="shared" si="67"/>
        <v>599482</v>
      </c>
      <c r="H94" s="20">
        <f t="shared" si="68"/>
        <v>599482</v>
      </c>
      <c r="I94" s="20">
        <f t="shared" si="69"/>
        <v>599482</v>
      </c>
    </row>
    <row r="95" spans="1:9" ht="25.5">
      <c r="A95" s="18" t="s">
        <v>155</v>
      </c>
      <c r="B95" s="19" t="s">
        <v>126</v>
      </c>
      <c r="C95" s="18" t="s">
        <v>115</v>
      </c>
      <c r="D95" s="18" t="s">
        <v>121</v>
      </c>
      <c r="E95" s="18" t="s">
        <v>38</v>
      </c>
      <c r="F95" s="18" t="s">
        <v>22</v>
      </c>
      <c r="G95" s="20">
        <v>599482</v>
      </c>
      <c r="H95" s="20">
        <v>599482</v>
      </c>
      <c r="I95" s="20">
        <v>599482</v>
      </c>
    </row>
    <row r="96" spans="1:9" ht="15.75">
      <c r="A96" s="9" t="s">
        <v>156</v>
      </c>
      <c r="B96" s="10" t="s">
        <v>129</v>
      </c>
      <c r="C96" s="9" t="s">
        <v>128</v>
      </c>
      <c r="D96" s="9"/>
      <c r="E96" s="9"/>
      <c r="F96" s="9"/>
      <c r="G96" s="11">
        <f>G97+G116+G122</f>
        <v>4964986.74</v>
      </c>
      <c r="H96" s="11">
        <f t="shared" ref="H96" si="70">H97+H116+H122</f>
        <v>3924882</v>
      </c>
      <c r="I96" s="11">
        <f>I97+I116+I122</f>
        <v>3987033</v>
      </c>
    </row>
    <row r="97" spans="1:9" ht="42.75">
      <c r="A97" s="12" t="s">
        <v>159</v>
      </c>
      <c r="B97" s="13" t="s">
        <v>132</v>
      </c>
      <c r="C97" s="12" t="s">
        <v>131</v>
      </c>
      <c r="D97" s="12"/>
      <c r="E97" s="12"/>
      <c r="F97" s="12"/>
      <c r="G97" s="14">
        <f>G98+G111</f>
        <v>4547298.74</v>
      </c>
      <c r="H97" s="14">
        <f t="shared" ref="H97:I97" si="71">H98+H111</f>
        <v>3502130</v>
      </c>
      <c r="I97" s="14">
        <f t="shared" si="71"/>
        <v>3546304</v>
      </c>
    </row>
    <row r="98" spans="1:9" ht="51">
      <c r="A98" s="15" t="s">
        <v>160</v>
      </c>
      <c r="B98" s="16" t="s">
        <v>135</v>
      </c>
      <c r="C98" s="15" t="s">
        <v>134</v>
      </c>
      <c r="D98" s="15"/>
      <c r="E98" s="15"/>
      <c r="F98" s="15"/>
      <c r="G98" s="17">
        <f>G99+G103+G107</f>
        <v>3607158.74</v>
      </c>
      <c r="H98" s="17">
        <f t="shared" ref="H98:I98" si="72">H99+H103+H107</f>
        <v>2757164</v>
      </c>
      <c r="I98" s="17">
        <f t="shared" si="72"/>
        <v>2790095</v>
      </c>
    </row>
    <row r="99" spans="1:9" ht="63.75">
      <c r="A99" s="18" t="s">
        <v>161</v>
      </c>
      <c r="B99" s="19" t="s">
        <v>37</v>
      </c>
      <c r="C99" s="18" t="s">
        <v>134</v>
      </c>
      <c r="D99" s="18" t="s">
        <v>36</v>
      </c>
      <c r="E99" s="18"/>
      <c r="F99" s="18"/>
      <c r="G99" s="20">
        <f>G100</f>
        <v>2724716</v>
      </c>
      <c r="H99" s="20">
        <f t="shared" ref="H99:I99" si="73">H100</f>
        <v>2185978</v>
      </c>
      <c r="I99" s="20">
        <f t="shared" si="73"/>
        <v>2218909</v>
      </c>
    </row>
    <row r="100" spans="1:9" ht="25.5">
      <c r="A100" s="18" t="s">
        <v>162</v>
      </c>
      <c r="B100" s="19" t="s">
        <v>139</v>
      </c>
      <c r="C100" s="18" t="s">
        <v>134</v>
      </c>
      <c r="D100" s="18" t="s">
        <v>138</v>
      </c>
      <c r="E100" s="18"/>
      <c r="F100" s="18"/>
      <c r="G100" s="20">
        <f t="shared" ref="G100:G101" si="74">G101</f>
        <v>2724716</v>
      </c>
      <c r="H100" s="20">
        <f t="shared" ref="H100:H101" si="75">H101</f>
        <v>2185978</v>
      </c>
      <c r="I100" s="20">
        <f t="shared" ref="I100:I101" si="76">I101</f>
        <v>2218909</v>
      </c>
    </row>
    <row r="101" spans="1:9">
      <c r="A101" s="18" t="s">
        <v>165</v>
      </c>
      <c r="B101" s="19" t="s">
        <v>141</v>
      </c>
      <c r="C101" s="18" t="s">
        <v>134</v>
      </c>
      <c r="D101" s="18" t="s">
        <v>138</v>
      </c>
      <c r="E101" s="18" t="s">
        <v>99</v>
      </c>
      <c r="F101" s="18" t="s">
        <v>226</v>
      </c>
      <c r="G101" s="20">
        <f t="shared" si="74"/>
        <v>2724716</v>
      </c>
      <c r="H101" s="20">
        <f t="shared" si="75"/>
        <v>2185978</v>
      </c>
      <c r="I101" s="20">
        <f t="shared" si="76"/>
        <v>2218909</v>
      </c>
    </row>
    <row r="102" spans="1:9" ht="51">
      <c r="A102" s="18" t="s">
        <v>168</v>
      </c>
      <c r="B102" s="19" t="s">
        <v>143</v>
      </c>
      <c r="C102" s="18" t="s">
        <v>134</v>
      </c>
      <c r="D102" s="18" t="s">
        <v>138</v>
      </c>
      <c r="E102" s="18" t="s">
        <v>99</v>
      </c>
      <c r="F102" s="18" t="s">
        <v>63</v>
      </c>
      <c r="G102" s="20">
        <f>2757720-33004</f>
        <v>2724716</v>
      </c>
      <c r="H102" s="20">
        <v>2185978</v>
      </c>
      <c r="I102" s="20">
        <v>2218909</v>
      </c>
    </row>
    <row r="103" spans="1:9" ht="25.5">
      <c r="A103" s="18" t="s">
        <v>171</v>
      </c>
      <c r="B103" s="19" t="s">
        <v>19</v>
      </c>
      <c r="C103" s="18" t="s">
        <v>134</v>
      </c>
      <c r="D103" s="18" t="s">
        <v>18</v>
      </c>
      <c r="E103" s="18"/>
      <c r="F103" s="18"/>
      <c r="G103" s="20">
        <f>G104</f>
        <v>881442.74</v>
      </c>
      <c r="H103" s="20">
        <f t="shared" ref="H103:I103" si="77">H104</f>
        <v>570386</v>
      </c>
      <c r="I103" s="20">
        <f t="shared" si="77"/>
        <v>570386</v>
      </c>
    </row>
    <row r="104" spans="1:9" ht="38.25">
      <c r="A104" s="18" t="s">
        <v>172</v>
      </c>
      <c r="B104" s="19" t="s">
        <v>21</v>
      </c>
      <c r="C104" s="18" t="s">
        <v>134</v>
      </c>
      <c r="D104" s="18" t="s">
        <v>20</v>
      </c>
      <c r="E104" s="18"/>
      <c r="F104" s="18"/>
      <c r="G104" s="20">
        <f t="shared" ref="G104:G105" si="78">G105</f>
        <v>881442.74</v>
      </c>
      <c r="H104" s="20">
        <f t="shared" ref="H104:H105" si="79">H105</f>
        <v>570386</v>
      </c>
      <c r="I104" s="20">
        <f t="shared" ref="I104:I105" si="80">I105</f>
        <v>570386</v>
      </c>
    </row>
    <row r="105" spans="1:9">
      <c r="A105" s="18" t="s">
        <v>175</v>
      </c>
      <c r="B105" s="19" t="s">
        <v>141</v>
      </c>
      <c r="C105" s="18" t="s">
        <v>134</v>
      </c>
      <c r="D105" s="18" t="s">
        <v>20</v>
      </c>
      <c r="E105" s="18" t="s">
        <v>99</v>
      </c>
      <c r="F105" s="18" t="s">
        <v>226</v>
      </c>
      <c r="G105" s="20">
        <f t="shared" si="78"/>
        <v>881442.74</v>
      </c>
      <c r="H105" s="20">
        <f t="shared" si="79"/>
        <v>570386</v>
      </c>
      <c r="I105" s="20">
        <f t="shared" si="80"/>
        <v>570386</v>
      </c>
    </row>
    <row r="106" spans="1:9" ht="51">
      <c r="A106" s="18" t="s">
        <v>176</v>
      </c>
      <c r="B106" s="19" t="s">
        <v>143</v>
      </c>
      <c r="C106" s="18" t="s">
        <v>134</v>
      </c>
      <c r="D106" s="18" t="s">
        <v>20</v>
      </c>
      <c r="E106" s="18" t="s">
        <v>99</v>
      </c>
      <c r="F106" s="18" t="s">
        <v>63</v>
      </c>
      <c r="G106" s="20">
        <f>882397-983.26+29</f>
        <v>881442.74</v>
      </c>
      <c r="H106" s="20">
        <f>570838-452</f>
        <v>570386</v>
      </c>
      <c r="I106" s="20">
        <f>570838-452</f>
        <v>570386</v>
      </c>
    </row>
    <row r="107" spans="1:9">
      <c r="A107" s="18" t="s">
        <v>178</v>
      </c>
      <c r="B107" s="19" t="s">
        <v>150</v>
      </c>
      <c r="C107" s="18" t="s">
        <v>134</v>
      </c>
      <c r="D107" s="18" t="s">
        <v>149</v>
      </c>
      <c r="E107" s="18"/>
      <c r="F107" s="18"/>
      <c r="G107" s="20">
        <f>G108</f>
        <v>1000</v>
      </c>
      <c r="H107" s="20">
        <f t="shared" ref="H107:I107" si="81">H108</f>
        <v>800</v>
      </c>
      <c r="I107" s="20">
        <f t="shared" si="81"/>
        <v>800</v>
      </c>
    </row>
    <row r="108" spans="1:9">
      <c r="A108" s="18" t="s">
        <v>181</v>
      </c>
      <c r="B108" s="19" t="s">
        <v>153</v>
      </c>
      <c r="C108" s="18" t="s">
        <v>134</v>
      </c>
      <c r="D108" s="18" t="s">
        <v>152</v>
      </c>
      <c r="E108" s="18"/>
      <c r="F108" s="18"/>
      <c r="G108" s="20">
        <f t="shared" ref="G108:G109" si="82">G109</f>
        <v>1000</v>
      </c>
      <c r="H108" s="20">
        <f t="shared" ref="H108:H109" si="83">H109</f>
        <v>800</v>
      </c>
      <c r="I108" s="20">
        <f t="shared" ref="I108:I109" si="84">I109</f>
        <v>800</v>
      </c>
    </row>
    <row r="109" spans="1:9">
      <c r="A109" s="18" t="s">
        <v>184</v>
      </c>
      <c r="B109" s="19" t="s">
        <v>141</v>
      </c>
      <c r="C109" s="18" t="s">
        <v>134</v>
      </c>
      <c r="D109" s="18" t="s">
        <v>152</v>
      </c>
      <c r="E109" s="18" t="s">
        <v>99</v>
      </c>
      <c r="F109" s="18" t="s">
        <v>226</v>
      </c>
      <c r="G109" s="20">
        <f t="shared" si="82"/>
        <v>1000</v>
      </c>
      <c r="H109" s="20">
        <f t="shared" si="83"/>
        <v>800</v>
      </c>
      <c r="I109" s="20">
        <f t="shared" si="84"/>
        <v>800</v>
      </c>
    </row>
    <row r="110" spans="1:9" ht="51">
      <c r="A110" s="18" t="s">
        <v>185</v>
      </c>
      <c r="B110" s="19" t="s">
        <v>143</v>
      </c>
      <c r="C110" s="18" t="s">
        <v>134</v>
      </c>
      <c r="D110" s="18" t="s">
        <v>152</v>
      </c>
      <c r="E110" s="18" t="s">
        <v>99</v>
      </c>
      <c r="F110" s="18" t="s">
        <v>63</v>
      </c>
      <c r="G110" s="20">
        <v>1000</v>
      </c>
      <c r="H110" s="20">
        <v>800</v>
      </c>
      <c r="I110" s="20">
        <v>800</v>
      </c>
    </row>
    <row r="111" spans="1:9" ht="25.5">
      <c r="A111" s="15" t="s">
        <v>186</v>
      </c>
      <c r="B111" s="16" t="s">
        <v>158</v>
      </c>
      <c r="C111" s="15" t="s">
        <v>157</v>
      </c>
      <c r="D111" s="15"/>
      <c r="E111" s="15"/>
      <c r="F111" s="15"/>
      <c r="G111" s="17">
        <f>G112</f>
        <v>940140</v>
      </c>
      <c r="H111" s="17">
        <f t="shared" ref="H111:I111" si="85">H112</f>
        <v>744966</v>
      </c>
      <c r="I111" s="17">
        <f t="shared" si="85"/>
        <v>756209</v>
      </c>
    </row>
    <row r="112" spans="1:9" ht="63.75">
      <c r="A112" s="18" t="s">
        <v>187</v>
      </c>
      <c r="B112" s="19" t="s">
        <v>37</v>
      </c>
      <c r="C112" s="18" t="s">
        <v>157</v>
      </c>
      <c r="D112" s="18" t="s">
        <v>36</v>
      </c>
      <c r="E112" s="18"/>
      <c r="F112" s="18"/>
      <c r="G112" s="20">
        <f>G113</f>
        <v>940140</v>
      </c>
      <c r="H112" s="20">
        <f t="shared" ref="H112:I112" si="86">H113</f>
        <v>744966</v>
      </c>
      <c r="I112" s="20">
        <f t="shared" si="86"/>
        <v>756209</v>
      </c>
    </row>
    <row r="113" spans="1:9" ht="25.5">
      <c r="A113" s="18" t="s">
        <v>189</v>
      </c>
      <c r="B113" s="19" t="s">
        <v>139</v>
      </c>
      <c r="C113" s="18" t="s">
        <v>157</v>
      </c>
      <c r="D113" s="18" t="s">
        <v>138</v>
      </c>
      <c r="E113" s="18"/>
      <c r="F113" s="18"/>
      <c r="G113" s="20">
        <f t="shared" ref="G113:G114" si="87">G114</f>
        <v>940140</v>
      </c>
      <c r="H113" s="20">
        <f t="shared" ref="H113:H114" si="88">H114</f>
        <v>744966</v>
      </c>
      <c r="I113" s="20">
        <f t="shared" ref="I113:I114" si="89">I114</f>
        <v>756209</v>
      </c>
    </row>
    <row r="114" spans="1:9">
      <c r="A114" s="18" t="s">
        <v>192</v>
      </c>
      <c r="B114" s="19" t="s">
        <v>141</v>
      </c>
      <c r="C114" s="18" t="s">
        <v>157</v>
      </c>
      <c r="D114" s="18" t="s">
        <v>138</v>
      </c>
      <c r="E114" s="18" t="s">
        <v>99</v>
      </c>
      <c r="F114" s="18" t="s">
        <v>226</v>
      </c>
      <c r="G114" s="20">
        <f t="shared" si="87"/>
        <v>940140</v>
      </c>
      <c r="H114" s="20">
        <f t="shared" si="88"/>
        <v>744966</v>
      </c>
      <c r="I114" s="20">
        <f t="shared" si="89"/>
        <v>756209</v>
      </c>
    </row>
    <row r="115" spans="1:9" ht="38.25">
      <c r="A115" s="18" t="s">
        <v>193</v>
      </c>
      <c r="B115" s="19" t="s">
        <v>164</v>
      </c>
      <c r="C115" s="18" t="s">
        <v>157</v>
      </c>
      <c r="D115" s="18" t="s">
        <v>138</v>
      </c>
      <c r="E115" s="18" t="s">
        <v>99</v>
      </c>
      <c r="F115" s="18" t="s">
        <v>163</v>
      </c>
      <c r="G115" s="20">
        <v>940140</v>
      </c>
      <c r="H115" s="20">
        <v>744966</v>
      </c>
      <c r="I115" s="20">
        <v>756209</v>
      </c>
    </row>
    <row r="116" spans="1:9" ht="28.5">
      <c r="A116" s="12" t="s">
        <v>194</v>
      </c>
      <c r="B116" s="13" t="s">
        <v>167</v>
      </c>
      <c r="C116" s="12" t="s">
        <v>166</v>
      </c>
      <c r="D116" s="12"/>
      <c r="E116" s="12"/>
      <c r="F116" s="12"/>
      <c r="G116" s="14">
        <f>G117</f>
        <v>10000</v>
      </c>
      <c r="H116" s="14">
        <f t="shared" ref="H116:I116" si="90">H117</f>
        <v>10000</v>
      </c>
      <c r="I116" s="14">
        <f t="shared" si="90"/>
        <v>10000</v>
      </c>
    </row>
    <row r="117" spans="1:9" ht="38.25">
      <c r="A117" s="15" t="s">
        <v>196</v>
      </c>
      <c r="B117" s="16" t="s">
        <v>170</v>
      </c>
      <c r="C117" s="15" t="s">
        <v>169</v>
      </c>
      <c r="D117" s="15"/>
      <c r="E117" s="15"/>
      <c r="F117" s="15"/>
      <c r="G117" s="17">
        <f t="shared" ref="G117:G120" si="91">G118</f>
        <v>10000</v>
      </c>
      <c r="H117" s="17">
        <f t="shared" ref="H117:H120" si="92">H118</f>
        <v>10000</v>
      </c>
      <c r="I117" s="17">
        <f t="shared" ref="I117:I120" si="93">I118</f>
        <v>10000</v>
      </c>
    </row>
    <row r="118" spans="1:9">
      <c r="A118" s="18" t="s">
        <v>36</v>
      </c>
      <c r="B118" s="19" t="s">
        <v>150</v>
      </c>
      <c r="C118" s="18" t="s">
        <v>169</v>
      </c>
      <c r="D118" s="18" t="s">
        <v>149</v>
      </c>
      <c r="E118" s="18"/>
      <c r="F118" s="18"/>
      <c r="G118" s="20">
        <f t="shared" si="91"/>
        <v>10000</v>
      </c>
      <c r="H118" s="20">
        <f t="shared" si="92"/>
        <v>10000</v>
      </c>
      <c r="I118" s="20">
        <f t="shared" si="93"/>
        <v>10000</v>
      </c>
    </row>
    <row r="119" spans="1:9">
      <c r="A119" s="18" t="s">
        <v>198</v>
      </c>
      <c r="B119" s="19" t="s">
        <v>174</v>
      </c>
      <c r="C119" s="18" t="s">
        <v>169</v>
      </c>
      <c r="D119" s="18" t="s">
        <v>173</v>
      </c>
      <c r="E119" s="18"/>
      <c r="F119" s="18"/>
      <c r="G119" s="20">
        <f t="shared" si="91"/>
        <v>10000</v>
      </c>
      <c r="H119" s="20">
        <f t="shared" si="92"/>
        <v>10000</v>
      </c>
      <c r="I119" s="20">
        <f t="shared" si="93"/>
        <v>10000</v>
      </c>
    </row>
    <row r="120" spans="1:9">
      <c r="A120" s="18" t="s">
        <v>199</v>
      </c>
      <c r="B120" s="19" t="s">
        <v>141</v>
      </c>
      <c r="C120" s="18" t="s">
        <v>169</v>
      </c>
      <c r="D120" s="18" t="s">
        <v>173</v>
      </c>
      <c r="E120" s="18" t="s">
        <v>99</v>
      </c>
      <c r="F120" s="18" t="s">
        <v>226</v>
      </c>
      <c r="G120" s="20">
        <f t="shared" si="91"/>
        <v>10000</v>
      </c>
      <c r="H120" s="20">
        <f t="shared" si="92"/>
        <v>10000</v>
      </c>
      <c r="I120" s="20">
        <f t="shared" si="93"/>
        <v>10000</v>
      </c>
    </row>
    <row r="121" spans="1:9">
      <c r="A121" s="18" t="s">
        <v>200</v>
      </c>
      <c r="B121" s="19" t="s">
        <v>177</v>
      </c>
      <c r="C121" s="18" t="s">
        <v>169</v>
      </c>
      <c r="D121" s="18" t="s">
        <v>173</v>
      </c>
      <c r="E121" s="18" t="s">
        <v>99</v>
      </c>
      <c r="F121" s="18" t="s">
        <v>29</v>
      </c>
      <c r="G121" s="20">
        <v>10000</v>
      </c>
      <c r="H121" s="20">
        <v>10000</v>
      </c>
      <c r="I121" s="20">
        <v>10000</v>
      </c>
    </row>
    <row r="122" spans="1:9" ht="28.5">
      <c r="A122" s="12" t="s">
        <v>201</v>
      </c>
      <c r="B122" s="13" t="s">
        <v>180</v>
      </c>
      <c r="C122" s="12" t="s">
        <v>179</v>
      </c>
      <c r="D122" s="12"/>
      <c r="E122" s="12"/>
      <c r="F122" s="12"/>
      <c r="G122" s="14">
        <f>G123+G128+G137+G146</f>
        <v>407688</v>
      </c>
      <c r="H122" s="14">
        <f>H123+H128+H137</f>
        <v>412752</v>
      </c>
      <c r="I122" s="14">
        <f>I123+I128+I137</f>
        <v>430729</v>
      </c>
    </row>
    <row r="123" spans="1:9" ht="51">
      <c r="A123" s="15" t="s">
        <v>204</v>
      </c>
      <c r="B123" s="16" t="s">
        <v>183</v>
      </c>
      <c r="C123" s="15" t="s">
        <v>182</v>
      </c>
      <c r="D123" s="15"/>
      <c r="E123" s="15"/>
      <c r="F123" s="15"/>
      <c r="G123" s="17">
        <f>G124</f>
        <v>2139</v>
      </c>
      <c r="H123" s="17">
        <f t="shared" ref="H123:I123" si="94">H124</f>
        <v>2500</v>
      </c>
      <c r="I123" s="17">
        <f t="shared" si="94"/>
        <v>2500</v>
      </c>
    </row>
    <row r="124" spans="1:9">
      <c r="A124" s="18" t="s">
        <v>205</v>
      </c>
      <c r="B124" s="19" t="s">
        <v>150</v>
      </c>
      <c r="C124" s="18" t="s">
        <v>182</v>
      </c>
      <c r="D124" s="18" t="s">
        <v>149</v>
      </c>
      <c r="E124" s="18"/>
      <c r="F124" s="18"/>
      <c r="G124" s="20">
        <f>G125</f>
        <v>2139</v>
      </c>
      <c r="H124" s="20">
        <f t="shared" ref="H124:I124" si="95">H125</f>
        <v>2500</v>
      </c>
      <c r="I124" s="20">
        <f t="shared" si="95"/>
        <v>2500</v>
      </c>
    </row>
    <row r="125" spans="1:9">
      <c r="A125" s="18" t="s">
        <v>206</v>
      </c>
      <c r="B125" s="19" t="s">
        <v>153</v>
      </c>
      <c r="C125" s="18" t="s">
        <v>182</v>
      </c>
      <c r="D125" s="18" t="s">
        <v>152</v>
      </c>
      <c r="E125" s="18"/>
      <c r="F125" s="18"/>
      <c r="G125" s="20">
        <f t="shared" ref="G125:G126" si="96">G126</f>
        <v>2139</v>
      </c>
      <c r="H125" s="20">
        <f t="shared" ref="H125:H126" si="97">H126</f>
        <v>2500</v>
      </c>
      <c r="I125" s="20">
        <f t="shared" ref="I125:I126" si="98">I126</f>
        <v>2500</v>
      </c>
    </row>
    <row r="126" spans="1:9">
      <c r="A126" s="18" t="s">
        <v>207</v>
      </c>
      <c r="B126" s="19" t="s">
        <v>141</v>
      </c>
      <c r="C126" s="18" t="s">
        <v>182</v>
      </c>
      <c r="D126" s="18" t="s">
        <v>152</v>
      </c>
      <c r="E126" s="18" t="s">
        <v>99</v>
      </c>
      <c r="F126" s="18" t="s">
        <v>226</v>
      </c>
      <c r="G126" s="20">
        <f t="shared" si="96"/>
        <v>2139</v>
      </c>
      <c r="H126" s="20">
        <f t="shared" si="97"/>
        <v>2500</v>
      </c>
      <c r="I126" s="20">
        <f t="shared" si="98"/>
        <v>2500</v>
      </c>
    </row>
    <row r="127" spans="1:9">
      <c r="A127" s="18" t="s">
        <v>208</v>
      </c>
      <c r="B127" s="19" t="s">
        <v>188</v>
      </c>
      <c r="C127" s="18" t="s">
        <v>182</v>
      </c>
      <c r="D127" s="18" t="s">
        <v>152</v>
      </c>
      <c r="E127" s="18" t="s">
        <v>99</v>
      </c>
      <c r="F127" s="18" t="s">
        <v>35</v>
      </c>
      <c r="G127" s="20">
        <f>2500-361</f>
        <v>2139</v>
      </c>
      <c r="H127" s="20">
        <v>2500</v>
      </c>
      <c r="I127" s="20">
        <v>2500</v>
      </c>
    </row>
    <row r="128" spans="1:9" ht="51">
      <c r="A128" s="15" t="s">
        <v>39</v>
      </c>
      <c r="B128" s="16" t="s">
        <v>191</v>
      </c>
      <c r="C128" s="15" t="s">
        <v>190</v>
      </c>
      <c r="D128" s="15"/>
      <c r="E128" s="15"/>
      <c r="F128" s="15"/>
      <c r="G128" s="17">
        <f>G129+G133</f>
        <v>393749</v>
      </c>
      <c r="H128" s="17">
        <f t="shared" ref="H128:I128" si="99">H129+H133</f>
        <v>398452</v>
      </c>
      <c r="I128" s="17">
        <f t="shared" si="99"/>
        <v>416429</v>
      </c>
    </row>
    <row r="129" spans="1:9" ht="63.75">
      <c r="A129" s="18" t="s">
        <v>209</v>
      </c>
      <c r="B129" s="19" t="s">
        <v>37</v>
      </c>
      <c r="C129" s="18" t="s">
        <v>190</v>
      </c>
      <c r="D129" s="18" t="s">
        <v>36</v>
      </c>
      <c r="E129" s="18"/>
      <c r="F129" s="18"/>
      <c r="G129" s="20">
        <f t="shared" ref="G129:G131" si="100">G130</f>
        <v>359100</v>
      </c>
      <c r="H129" s="20">
        <f t="shared" ref="H129:H131" si="101">H130</f>
        <v>359100</v>
      </c>
      <c r="I129" s="20">
        <f t="shared" ref="I129:I131" si="102">I130</f>
        <v>359100</v>
      </c>
    </row>
    <row r="130" spans="1:9" ht="25.5">
      <c r="A130" s="18" t="s">
        <v>210</v>
      </c>
      <c r="B130" s="19" t="s">
        <v>139</v>
      </c>
      <c r="C130" s="18" t="s">
        <v>190</v>
      </c>
      <c r="D130" s="18" t="s">
        <v>138</v>
      </c>
      <c r="E130" s="18"/>
      <c r="F130" s="18"/>
      <c r="G130" s="20">
        <f t="shared" si="100"/>
        <v>359100</v>
      </c>
      <c r="H130" s="20">
        <f t="shared" si="101"/>
        <v>359100</v>
      </c>
      <c r="I130" s="20">
        <f t="shared" si="102"/>
        <v>359100</v>
      </c>
    </row>
    <row r="131" spans="1:9">
      <c r="A131" s="18" t="s">
        <v>211</v>
      </c>
      <c r="B131" s="19" t="s">
        <v>195</v>
      </c>
      <c r="C131" s="18" t="s">
        <v>190</v>
      </c>
      <c r="D131" s="18" t="s">
        <v>138</v>
      </c>
      <c r="E131" s="18" t="s">
        <v>163</v>
      </c>
      <c r="F131" s="18" t="s">
        <v>226</v>
      </c>
      <c r="G131" s="20">
        <f t="shared" si="100"/>
        <v>359100</v>
      </c>
      <c r="H131" s="20">
        <f t="shared" si="101"/>
        <v>359100</v>
      </c>
      <c r="I131" s="20">
        <f t="shared" si="102"/>
        <v>359100</v>
      </c>
    </row>
    <row r="132" spans="1:9">
      <c r="A132" s="18" t="s">
        <v>213</v>
      </c>
      <c r="B132" s="19" t="s">
        <v>197</v>
      </c>
      <c r="C132" s="18" t="s">
        <v>190</v>
      </c>
      <c r="D132" s="18" t="s">
        <v>138</v>
      </c>
      <c r="E132" s="18" t="s">
        <v>163</v>
      </c>
      <c r="F132" s="18" t="s">
        <v>22</v>
      </c>
      <c r="G132" s="20">
        <v>359100</v>
      </c>
      <c r="H132" s="20">
        <v>359100</v>
      </c>
      <c r="I132" s="20">
        <v>359100</v>
      </c>
    </row>
    <row r="133" spans="1:9" ht="25.5">
      <c r="A133" s="18" t="s">
        <v>224</v>
      </c>
      <c r="B133" s="19" t="s">
        <v>19</v>
      </c>
      <c r="C133" s="18" t="s">
        <v>190</v>
      </c>
      <c r="D133" s="18" t="s">
        <v>18</v>
      </c>
      <c r="E133" s="18"/>
      <c r="F133" s="18"/>
      <c r="G133" s="20">
        <f>G134</f>
        <v>34649</v>
      </c>
      <c r="H133" s="20">
        <f t="shared" ref="H133:I133" si="103">H134</f>
        <v>39352</v>
      </c>
      <c r="I133" s="20">
        <f t="shared" si="103"/>
        <v>57329</v>
      </c>
    </row>
    <row r="134" spans="1:9" ht="38.25">
      <c r="A134" s="18" t="s">
        <v>234</v>
      </c>
      <c r="B134" s="19" t="s">
        <v>21</v>
      </c>
      <c r="C134" s="18" t="s">
        <v>190</v>
      </c>
      <c r="D134" s="18" t="s">
        <v>20</v>
      </c>
      <c r="E134" s="18"/>
      <c r="F134" s="18"/>
      <c r="G134" s="20">
        <f t="shared" ref="G134:G135" si="104">G135</f>
        <v>34649</v>
      </c>
      <c r="H134" s="20">
        <f t="shared" ref="H134:H135" si="105">H135</f>
        <v>39352</v>
      </c>
      <c r="I134" s="20">
        <f t="shared" ref="I134:I135" si="106">I135</f>
        <v>57329</v>
      </c>
    </row>
    <row r="135" spans="1:9">
      <c r="A135" s="18" t="s">
        <v>235</v>
      </c>
      <c r="B135" s="19" t="s">
        <v>195</v>
      </c>
      <c r="C135" s="18" t="s">
        <v>190</v>
      </c>
      <c r="D135" s="18" t="s">
        <v>20</v>
      </c>
      <c r="E135" s="18" t="s">
        <v>163</v>
      </c>
      <c r="F135" s="18" t="s">
        <v>226</v>
      </c>
      <c r="G135" s="20">
        <f t="shared" si="104"/>
        <v>34649</v>
      </c>
      <c r="H135" s="20">
        <f t="shared" si="105"/>
        <v>39352</v>
      </c>
      <c r="I135" s="20">
        <f t="shared" si="106"/>
        <v>57329</v>
      </c>
    </row>
    <row r="136" spans="1:9">
      <c r="A136" s="18" t="s">
        <v>236</v>
      </c>
      <c r="B136" s="19" t="s">
        <v>197</v>
      </c>
      <c r="C136" s="18" t="s">
        <v>190</v>
      </c>
      <c r="D136" s="18" t="s">
        <v>20</v>
      </c>
      <c r="E136" s="18" t="s">
        <v>163</v>
      </c>
      <c r="F136" s="18" t="s">
        <v>22</v>
      </c>
      <c r="G136" s="20">
        <v>34649</v>
      </c>
      <c r="H136" s="20">
        <v>39352</v>
      </c>
      <c r="I136" s="20">
        <v>57329</v>
      </c>
    </row>
    <row r="137" spans="1:9" ht="63.75">
      <c r="A137" s="15" t="s">
        <v>237</v>
      </c>
      <c r="B137" s="16" t="s">
        <v>203</v>
      </c>
      <c r="C137" s="15" t="s">
        <v>202</v>
      </c>
      <c r="D137" s="15"/>
      <c r="E137" s="15"/>
      <c r="F137" s="15"/>
      <c r="G137" s="17">
        <f>G138+G142</f>
        <v>11800</v>
      </c>
      <c r="H137" s="17">
        <f t="shared" ref="H137:I137" si="107">H138+H142</f>
        <v>11800</v>
      </c>
      <c r="I137" s="17">
        <f t="shared" si="107"/>
        <v>11800</v>
      </c>
    </row>
    <row r="138" spans="1:9" ht="63.75">
      <c r="A138" s="18" t="s">
        <v>138</v>
      </c>
      <c r="B138" s="19" t="s">
        <v>37</v>
      </c>
      <c r="C138" s="18" t="s">
        <v>202</v>
      </c>
      <c r="D138" s="18" t="s">
        <v>36</v>
      </c>
      <c r="E138" s="18"/>
      <c r="F138" s="18"/>
      <c r="G138" s="20">
        <f>G139</f>
        <v>8948</v>
      </c>
      <c r="H138" s="20">
        <f t="shared" ref="H138:I138" si="108">H139</f>
        <v>8948</v>
      </c>
      <c r="I138" s="20">
        <f t="shared" si="108"/>
        <v>8948</v>
      </c>
    </row>
    <row r="139" spans="1:9" ht="25.5">
      <c r="A139" s="18" t="s">
        <v>238</v>
      </c>
      <c r="B139" s="19" t="s">
        <v>139</v>
      </c>
      <c r="C139" s="18" t="s">
        <v>202</v>
      </c>
      <c r="D139" s="18" t="s">
        <v>138</v>
      </c>
      <c r="E139" s="18"/>
      <c r="F139" s="18"/>
      <c r="G139" s="20">
        <f t="shared" ref="G139:G140" si="109">G140</f>
        <v>8948</v>
      </c>
      <c r="H139" s="20">
        <f t="shared" ref="H139:H140" si="110">H140</f>
        <v>8948</v>
      </c>
      <c r="I139" s="20">
        <f t="shared" ref="I139:I140" si="111">I140</f>
        <v>8948</v>
      </c>
    </row>
    <row r="140" spans="1:9">
      <c r="A140" s="18" t="s">
        <v>239</v>
      </c>
      <c r="B140" s="19" t="s">
        <v>141</v>
      </c>
      <c r="C140" s="18" t="s">
        <v>202</v>
      </c>
      <c r="D140" s="18" t="s">
        <v>138</v>
      </c>
      <c r="E140" s="18" t="s">
        <v>99</v>
      </c>
      <c r="F140" s="18" t="s">
        <v>226</v>
      </c>
      <c r="G140" s="20">
        <f t="shared" si="109"/>
        <v>8948</v>
      </c>
      <c r="H140" s="20">
        <f t="shared" si="110"/>
        <v>8948</v>
      </c>
      <c r="I140" s="20">
        <f t="shared" si="111"/>
        <v>8948</v>
      </c>
    </row>
    <row r="141" spans="1:9">
      <c r="A141" s="18" t="s">
        <v>240</v>
      </c>
      <c r="B141" s="19" t="s">
        <v>188</v>
      </c>
      <c r="C141" s="18" t="s">
        <v>202</v>
      </c>
      <c r="D141" s="18" t="s">
        <v>138</v>
      </c>
      <c r="E141" s="18" t="s">
        <v>99</v>
      </c>
      <c r="F141" s="18" t="s">
        <v>35</v>
      </c>
      <c r="G141" s="20">
        <v>8948</v>
      </c>
      <c r="H141" s="20">
        <v>8948</v>
      </c>
      <c r="I141" s="20">
        <v>8948</v>
      </c>
    </row>
    <row r="142" spans="1:9" ht="25.5">
      <c r="A142" s="18" t="s">
        <v>241</v>
      </c>
      <c r="B142" s="19" t="s">
        <v>19</v>
      </c>
      <c r="C142" s="18" t="s">
        <v>202</v>
      </c>
      <c r="D142" s="18" t="s">
        <v>18</v>
      </c>
      <c r="E142" s="18"/>
      <c r="F142" s="18"/>
      <c r="G142" s="20">
        <f>G143</f>
        <v>2852</v>
      </c>
      <c r="H142" s="20">
        <f t="shared" ref="H142:I142" si="112">H143</f>
        <v>2852</v>
      </c>
      <c r="I142" s="20">
        <f t="shared" si="112"/>
        <v>2852</v>
      </c>
    </row>
    <row r="143" spans="1:9" ht="38.25">
      <c r="A143" s="18" t="s">
        <v>242</v>
      </c>
      <c r="B143" s="19" t="s">
        <v>21</v>
      </c>
      <c r="C143" s="18" t="s">
        <v>202</v>
      </c>
      <c r="D143" s="18" t="s">
        <v>20</v>
      </c>
      <c r="E143" s="18"/>
      <c r="F143" s="18"/>
      <c r="G143" s="20">
        <f t="shared" ref="G143:G144" si="113">G144</f>
        <v>2852</v>
      </c>
      <c r="H143" s="20">
        <f t="shared" ref="H143:H144" si="114">H144</f>
        <v>2852</v>
      </c>
      <c r="I143" s="20">
        <f t="shared" ref="I143:I144" si="115">I144</f>
        <v>2852</v>
      </c>
    </row>
    <row r="144" spans="1:9">
      <c r="A144" s="18" t="s">
        <v>243</v>
      </c>
      <c r="B144" s="19" t="s">
        <v>141</v>
      </c>
      <c r="C144" s="18" t="s">
        <v>202</v>
      </c>
      <c r="D144" s="18" t="s">
        <v>20</v>
      </c>
      <c r="E144" s="18" t="s">
        <v>99</v>
      </c>
      <c r="F144" s="18" t="s">
        <v>226</v>
      </c>
      <c r="G144" s="20">
        <f t="shared" si="113"/>
        <v>2852</v>
      </c>
      <c r="H144" s="20">
        <f t="shared" si="114"/>
        <v>2852</v>
      </c>
      <c r="I144" s="20">
        <f t="shared" si="115"/>
        <v>2852</v>
      </c>
    </row>
    <row r="145" spans="1:9">
      <c r="A145" s="18" t="s">
        <v>244</v>
      </c>
      <c r="B145" s="19" t="s">
        <v>188</v>
      </c>
      <c r="C145" s="18" t="s">
        <v>202</v>
      </c>
      <c r="D145" s="18" t="s">
        <v>20</v>
      </c>
      <c r="E145" s="18" t="s">
        <v>99</v>
      </c>
      <c r="F145" s="18" t="s">
        <v>35</v>
      </c>
      <c r="G145" s="20">
        <f>1752+1100</f>
        <v>2852</v>
      </c>
      <c r="H145" s="20">
        <f t="shared" ref="H145:I145" si="116">1752+1100</f>
        <v>2852</v>
      </c>
      <c r="I145" s="20">
        <f t="shared" si="116"/>
        <v>2852</v>
      </c>
    </row>
    <row r="146" spans="1:9">
      <c r="A146" s="15" t="s">
        <v>245</v>
      </c>
      <c r="B146" s="16" t="s">
        <v>225</v>
      </c>
      <c r="C146" s="15"/>
      <c r="D146" s="15"/>
      <c r="E146" s="15"/>
      <c r="F146" s="15"/>
      <c r="G146" s="17">
        <v>0</v>
      </c>
      <c r="H146" s="17">
        <v>135084</v>
      </c>
      <c r="I146" s="17">
        <v>273173</v>
      </c>
    </row>
    <row r="147" spans="1:9" ht="14.25">
      <c r="A147" s="22" t="s">
        <v>246</v>
      </c>
      <c r="B147" s="23" t="s">
        <v>212</v>
      </c>
      <c r="C147" s="22"/>
      <c r="D147" s="22"/>
      <c r="E147" s="22"/>
      <c r="F147" s="24"/>
      <c r="G147" s="25">
        <f>G146+G96+G10</f>
        <v>8851737.1300000008</v>
      </c>
      <c r="H147" s="25">
        <f>H146+H96+H10</f>
        <v>7346050</v>
      </c>
      <c r="I147" s="25">
        <f>I146+I96+I10</f>
        <v>7570720</v>
      </c>
    </row>
    <row r="149" spans="1:9" ht="12.75" customHeight="1">
      <c r="G149" s="26"/>
    </row>
    <row r="151" spans="1:9" ht="12.75" customHeight="1">
      <c r="H151" s="26"/>
    </row>
  </sheetData>
  <mergeCells count="15">
    <mergeCell ref="G1:I1"/>
    <mergeCell ref="G2:I2"/>
    <mergeCell ref="G3:I3"/>
    <mergeCell ref="A4:I4"/>
    <mergeCell ref="A5:I5"/>
    <mergeCell ref="A6:B6"/>
    <mergeCell ref="A7:A8"/>
    <mergeCell ref="B7:B8"/>
    <mergeCell ref="G7:G8"/>
    <mergeCell ref="H7:H8"/>
    <mergeCell ref="I7:I8"/>
    <mergeCell ref="C7:C8"/>
    <mergeCell ref="D7:D8"/>
    <mergeCell ref="E7:E8"/>
    <mergeCell ref="F7:F8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2021-06-04T10:06:55Z</cp:lastPrinted>
  <dcterms:created xsi:type="dcterms:W3CDTF">2020-11-15T12:13:08Z</dcterms:created>
  <dcterms:modified xsi:type="dcterms:W3CDTF">2021-06-25T05:37:04Z</dcterms:modified>
</cp:coreProperties>
</file>